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4-METH\Nouveau METH\Entreprises adaptées\2021\FATEA\FATEA_2021_docs_de_travail\Boite à outils FATEA 2021\"/>
    </mc:Choice>
  </mc:AlternateContent>
  <bookViews>
    <workbookView xWindow="0" yWindow="0" windowWidth="25200" windowHeight="13140" activeTab="1"/>
  </bookViews>
  <sheets>
    <sheet name="Notice d'utilisation" sheetId="7" r:id="rId1"/>
    <sheet name="Effort Investissement" sheetId="5" r:id="rId2"/>
    <sheet name="Exemple Correction Dotation" sheetId="1" r:id="rId3"/>
  </sheets>
  <definedNames>
    <definedName name="_xlnm.Print_Area" localSheetId="2">Tableau1[#All]</definedName>
    <definedName name="_xlnm.Print_Area" localSheetId="0">'Notice d''utilisation'!$B$1:$B$25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5" l="1"/>
  <c r="E24" i="1" l="1"/>
  <c r="J23" i="1"/>
  <c r="E23" i="1"/>
  <c r="E22" i="1"/>
  <c r="K22" i="1" s="1"/>
  <c r="E21" i="1"/>
  <c r="K21" i="1" s="1"/>
  <c r="E20" i="1"/>
  <c r="K20" i="1" s="1"/>
  <c r="E19" i="1"/>
  <c r="K19" i="1" s="1"/>
  <c r="E18" i="1"/>
  <c r="K18" i="1" s="1"/>
  <c r="E17" i="1"/>
  <c r="K17" i="1" s="1"/>
  <c r="E16" i="1"/>
  <c r="K16" i="1" s="1"/>
  <c r="E15" i="1"/>
  <c r="K15" i="1" s="1"/>
  <c r="E14" i="1"/>
  <c r="K14" i="1" s="1"/>
  <c r="E13" i="1"/>
  <c r="K13" i="1" s="1"/>
  <c r="E12" i="1"/>
  <c r="K12" i="1" s="1"/>
  <c r="E11" i="1"/>
  <c r="K11" i="1" s="1"/>
  <c r="E10" i="1"/>
  <c r="K10" i="1" s="1"/>
  <c r="E9" i="1"/>
  <c r="K9" i="1" s="1"/>
  <c r="E8" i="1"/>
  <c r="K8" i="1" s="1"/>
  <c r="E7" i="1"/>
  <c r="K7" i="1" s="1"/>
  <c r="E6" i="1"/>
  <c r="K6" i="1" s="1"/>
  <c r="E5" i="1"/>
  <c r="K5" i="1" s="1"/>
  <c r="E4" i="1"/>
  <c r="K4" i="1" s="1"/>
  <c r="E3" i="1"/>
  <c r="K3" i="1" s="1"/>
  <c r="E2" i="1"/>
  <c r="K2" i="1" s="1"/>
  <c r="K23" i="1" l="1"/>
  <c r="C15" i="5" l="1"/>
  <c r="C17" i="5"/>
  <c r="C16" i="5"/>
  <c r="C12" i="5"/>
  <c r="C18" i="5" l="1"/>
  <c r="C19" i="5" s="1"/>
  <c r="C21" i="5" s="1"/>
</calcChain>
</file>

<file path=xl/sharedStrings.xml><?xml version="1.0" encoding="utf-8"?>
<sst xmlns="http://schemas.openxmlformats.org/spreadsheetml/2006/main" count="137" uniqueCount="101">
  <si>
    <t xml:space="preserve">FONDS D’ACCOMPAGNEMENT A LA TRANSFORMATION DES ENTREPRISES ADAPTEES
</t>
  </si>
  <si>
    <t>Je soussigné, en qualité de représentant légal de [……] ayant qualité pour l’engager juridiquement, sollicite une subvention de l’Etat pour le montant indiqué ci-dessus.
Je certifie l’exactitude des renseignements indiqués  et j'atteste sur l’honneur la régularité de la situation fiscale et sociale de l’organisme que je représente.</t>
  </si>
  <si>
    <t xml:space="preserve">Date : </t>
  </si>
  <si>
    <t xml:space="preserve">Nom, Signature et cachet du cabinet comptable </t>
  </si>
  <si>
    <t>Nom, signature du représentant légal, et cachet de la structure :</t>
  </si>
  <si>
    <t xml:space="preserve">Les coûts admissibles sont des dotations aux amortissements relatifs : </t>
  </si>
  <si>
    <t>o aux matériels, outillages industriels, matériels de transport dédiés à la production, de matériels informatique, de mobilier,</t>
  </si>
  <si>
    <t>o le crédit-bail mobilier portant sur les mêmes types de matériels mentionnés supra, sont pris en compte 2/3 des loyers payés,</t>
  </si>
  <si>
    <t>o  les dotations aux amortissements des aménagements de locaux relatifs à l’accessibilité.Dotations aux amortissements des agencements et aménagements de locaux relatifs à l'accessibilité pour les personnes handicapées pour l'année 2018</t>
  </si>
  <si>
    <t>Sont exclus les éléments concernant l’immobilier, les frais liés à l’agencement des locaux hors accessibilité, et les locations.</t>
  </si>
  <si>
    <t xml:space="preserve">Pièces à joindre à la présente demande de subvention : </t>
  </si>
  <si>
    <t>o un état des immobilisations corporelles ou incorporelles non totalement amorties à date, considérées comme coûts admissibles et relevant d’investissements réalisés avant le 31/12/2018.</t>
  </si>
  <si>
    <t>Grille de calcul aides destinées à poursuivre l'effort d'investissement engagé avant le 1er janvier 2019</t>
  </si>
  <si>
    <t>TOTAL DOTATION AUX AMORTISSEMENTS</t>
  </si>
  <si>
    <t xml:space="preserve">Subvention au titre des aides destinées à poursuivre l'effort d'investissement engagé avant le 1er janvier 2019 sollicitée par l'entreprise adaptée : </t>
  </si>
  <si>
    <t>Code Immo</t>
  </si>
  <si>
    <t>Désignation</t>
  </si>
  <si>
    <t>Taux</t>
  </si>
  <si>
    <t>Départ</t>
  </si>
  <si>
    <t>Année acquisition</t>
  </si>
  <si>
    <t>Modalité</t>
  </si>
  <si>
    <t>Durée</t>
  </si>
  <si>
    <t>Valeur Acquisition</t>
  </si>
  <si>
    <t>Amortissements Antérieurs</t>
  </si>
  <si>
    <t>Dotation de l'éxercice</t>
  </si>
  <si>
    <t>Valeur Nette Comptable</t>
  </si>
  <si>
    <t>00881</t>
  </si>
  <si>
    <t>Linéaire</t>
  </si>
  <si>
    <t>1 an</t>
  </si>
  <si>
    <t>5 ans</t>
  </si>
  <si>
    <t>00755</t>
  </si>
  <si>
    <t>10 ans</t>
  </si>
  <si>
    <t>00852</t>
  </si>
  <si>
    <t>4 ans</t>
  </si>
  <si>
    <t>00859</t>
  </si>
  <si>
    <t>00862</t>
  </si>
  <si>
    <t>IMPRIMANTE TRANSFERT TE3112</t>
  </si>
  <si>
    <t>00863</t>
  </si>
  <si>
    <t>ECHAFAUDAGE ROLLY 2</t>
  </si>
  <si>
    <t>00869</t>
  </si>
  <si>
    <t>RIVETEUSE KJ60 N/3730601140</t>
  </si>
  <si>
    <t>3 ans</t>
  </si>
  <si>
    <t>00870</t>
  </si>
  <si>
    <t>TONDEUSE PRO MASTER GRAVELY</t>
  </si>
  <si>
    <t>2 ans</t>
  </si>
  <si>
    <t>00871</t>
  </si>
  <si>
    <t>00877</t>
  </si>
  <si>
    <t>00878</t>
  </si>
  <si>
    <t>00885</t>
  </si>
  <si>
    <t>00886</t>
  </si>
  <si>
    <t>00887</t>
  </si>
  <si>
    <t>00888</t>
  </si>
  <si>
    <t>00897</t>
  </si>
  <si>
    <t>TAILLE HAIE PERCHE ECHO</t>
  </si>
  <si>
    <t>QA+QI+QM</t>
  </si>
  <si>
    <t>Exclusion du calcul</t>
  </si>
  <si>
    <t>Onglets Exemple</t>
  </si>
  <si>
    <t>- L'onglet "Exemple de correction Dotation" permet d'expliquer la correction à effectuer sur les éléments de la liasse fiscale afin d'exclure les investissements réalisés après le 1er janvier 2019</t>
  </si>
  <si>
    <t>AIDES DESTINEES A POURSUIVRE L'EFFORT D'INVESTISSEMENT ENGAGE AVANT LE 1ER JANVIER 2019</t>
  </si>
  <si>
    <t>Notice d'utilisation</t>
  </si>
  <si>
    <t>o un état des immobilisations corporelles ou incorporelles relevant d’investissements réalisés après le 31 décembre 2018 indiquant la dotation relatives à l'exercice (voir modalités de calcul dans l'onglet "Exemple correction Dotation")</t>
  </si>
  <si>
    <t>LOGICIEL</t>
  </si>
  <si>
    <t>00723</t>
  </si>
  <si>
    <t>AMMENAGEMENT PARKING</t>
  </si>
  <si>
    <t>AMMENAGEMENT VESTIAIRE</t>
  </si>
  <si>
    <t>00842</t>
  </si>
  <si>
    <t>MACHINE DE COUPE</t>
  </si>
  <si>
    <t>00844</t>
  </si>
  <si>
    <t>PRESSE DE SERTISSAGE</t>
  </si>
  <si>
    <t>00851</t>
  </si>
  <si>
    <t xml:space="preserve">PISTOLET OLEOPNEUMATIQUE  </t>
  </si>
  <si>
    <t xml:space="preserve">DENUDEUSE  </t>
  </si>
  <si>
    <t xml:space="preserve">DEGAINEUSE  </t>
  </si>
  <si>
    <t>PRESSE  DENUDAGE SERTISSAGE</t>
  </si>
  <si>
    <t xml:space="preserve">MARQUEUR  </t>
  </si>
  <si>
    <t>MARQUEUR ACCESSOIRES</t>
  </si>
  <si>
    <t xml:space="preserve">DEBROUSSAILLEUSE  </t>
  </si>
  <si>
    <t xml:space="preserve">SOUFFLEUR DOS  </t>
  </si>
  <si>
    <t xml:space="preserve">TONDEUSE  </t>
  </si>
  <si>
    <t>00736</t>
  </si>
  <si>
    <t>Réseau air comprimé (ELEC)</t>
  </si>
  <si>
    <t>Tout Exercice</t>
  </si>
  <si>
    <t xml:space="preserve">Les Onglets à remplir sont:
- Identification 
- Effort d'investissement
</t>
  </si>
  <si>
    <t>Dans l'onglet effort d'investissement, seules les cases avec fond bleu sont à remplir</t>
  </si>
  <si>
    <r>
      <t xml:space="preserve">Préciser le nombre de TH en EQTP </t>
    </r>
    <r>
      <rPr>
        <b/>
        <sz val="12"/>
        <color rgb="FFFF0000"/>
        <rFont val="Calibri"/>
        <family val="2"/>
        <scheme val="minor"/>
      </rPr>
      <t>(effectif de référence AAP au 31 décembre 2018)</t>
    </r>
  </si>
  <si>
    <t xml:space="preserve">Loyers crédit-bail  mobilier portant sur la même typologie d’investissements pris en compte en QA, QI, QM (pour les contrats signés avant le 31 décembre 2018)
</t>
  </si>
  <si>
    <t xml:space="preserve">o Pour les loyers crédit-bail mobilier : justificatifs, contrat(s) pécisant des contrats signés avant le 31 décembre 2018 </t>
  </si>
  <si>
    <t>o Pour l'aménagement des locaux dans le cadre de l'accéssibilité des TH : factures et justification du calcul de dotation aux amortissements pour les travaux réalisés avant le 31 décembre 2018 .</t>
  </si>
  <si>
    <t>Déduction des montants de la dotation de l'exercice liée aux investissements réalisés à compter du 1er janvier 2019</t>
  </si>
  <si>
    <t xml:space="preserve">Montant lié à l'aménagement des locaux dans le cadre de l'accessibilité des TH (pour les aménagements réalisés avant le 31 décembre 2018)
</t>
  </si>
  <si>
    <t>Certification de l'exactitude des données inscrite dans la demande: en l'absente d'expert comptable, c'est le représentant légal qui porte la responsabilité de la déclaration</t>
  </si>
  <si>
    <t>Valeur à Déduire et à reporter en cellule B15</t>
  </si>
  <si>
    <t>Le montant de l’aide se calcule en prenant en compte 10 % des coûts admissibles avec un plafonnement maximum de 500 € par TH inclus dans l'effectif total de référence tel que prévu par le dernier avenant financier définitif de l’année 2018,</t>
  </si>
  <si>
    <t>o Liasse fiscale intégrale de D46 n-1 à savoir 2020</t>
  </si>
  <si>
    <r>
      <t xml:space="preserve">Dotation aux amortissements 2020 </t>
    </r>
    <r>
      <rPr>
        <b/>
        <sz val="12"/>
        <rFont val="Calibri"/>
        <family val="2"/>
        <scheme val="minor"/>
      </rPr>
      <t>"QA" : Installations  techniques, matériel et outillage industriels</t>
    </r>
  </si>
  <si>
    <r>
      <t xml:space="preserve">Dotation aux amortissements 2020 </t>
    </r>
    <r>
      <rPr>
        <b/>
        <sz val="12"/>
        <rFont val="Calibri"/>
        <family val="2"/>
        <scheme val="minor"/>
      </rPr>
      <t>"QI" : autres immobilisations corporelles (Matériel de transport)</t>
    </r>
  </si>
  <si>
    <r>
      <t xml:space="preserve">Dotation aux amortissements 2020 </t>
    </r>
    <r>
      <rPr>
        <b/>
        <sz val="12"/>
        <rFont val="Calibri"/>
        <family val="2"/>
        <scheme val="minor"/>
      </rPr>
      <t>"QM" : autres immobilisations corporelles (Matériel de bureau et
informatique, mobilier)</t>
    </r>
  </si>
  <si>
    <t>10 % de la dotation aux amortissements (coûts admissibles)</t>
  </si>
  <si>
    <t xml:space="preserve">Plafonnement de l'aide :   500 € par travailleur handicapé en ETP dans la limite de l’effectif total de référence tel que prévu par le dernier avenant financier définitif de l’année 2018  </t>
  </si>
  <si>
    <t>Amortissement au 31/12/2020</t>
  </si>
  <si>
    <r>
      <t>DOSSIER DE DEMANDE DE SUBVENTION 2021</t>
    </r>
    <r>
      <rPr>
        <b/>
        <sz val="12"/>
        <rFont val="Arial"/>
        <family val="2"/>
      </rPr>
      <t xml:space="preserve">
</t>
    </r>
    <r>
      <rPr>
        <b/>
        <sz val="12"/>
        <color theme="0"/>
        <rFont val="Arial"/>
        <family val="2"/>
      </rPr>
      <t>POUR LES AIDES DESTINEES A POURSUIVRE L'EFFORT D'INVESTISSEMENT ENGAGE AVANT LE 1ER JANVIER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</si>
</sst>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_€"/>
    <numFmt numFmtId="166" formatCode="#,##0.00\ &quot;€&quot;"/>
    <numFmt numFmtId="167" formatCode="_-* #,##0.00\ _F_-;\-* #,##0.00\ _F_-;_-* &quot;-&quot;??\ _F_-;_-@_-"/>
    <numFmt numFmtId="168" formatCode="dd/mm/yy"/>
    <numFmt numFmtId="169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FFFF"/>
      <name val="Arial"/>
      <family val="2"/>
    </font>
    <font>
      <sz val="12"/>
      <color rgb="FF000000"/>
      <name val="Calibri"/>
      <family val="2"/>
    </font>
    <font>
      <b/>
      <u/>
      <sz val="12"/>
      <name val="Calibri"/>
      <family val="2"/>
    </font>
    <font>
      <b/>
      <sz val="12"/>
      <name val="Calibri"/>
      <family val="2"/>
    </font>
    <font>
      <b/>
      <shadow/>
      <sz val="12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hadow/>
      <sz val="12"/>
      <name val="Calibri"/>
      <family val="2"/>
      <scheme val="minor"/>
    </font>
    <font>
      <b/>
      <shadow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Up">
        <bgColor theme="2" tint="-0.74999237037263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/>
        <bgColor indexed="64"/>
      </patternFill>
    </fill>
    <fill>
      <patternFill patternType="solid">
        <fgColor theme="7"/>
        <bgColor theme="0" tint="-0.14999847407452621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theme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0" fillId="0" borderId="0" xfId="0" applyFont="1"/>
    <xf numFmtId="0" fontId="15" fillId="0" borderId="0" xfId="0" applyFont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center" wrapText="1"/>
    </xf>
    <xf numFmtId="2" fontId="17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7" borderId="10" xfId="0" applyFont="1" applyFill="1" applyBorder="1" applyAlignment="1" applyProtection="1">
      <alignment vertical="top" wrapText="1"/>
    </xf>
    <xf numFmtId="0" fontId="19" fillId="7" borderId="11" xfId="0" applyFont="1" applyFill="1" applyBorder="1" applyAlignment="1" applyProtection="1">
      <alignment vertical="top" wrapText="1"/>
    </xf>
    <xf numFmtId="165" fontId="20" fillId="7" borderId="12" xfId="0" applyNumberFormat="1" applyFont="1" applyFill="1" applyBorder="1" applyAlignment="1" applyProtection="1">
      <alignment horizontal="center" vertical="top" wrapText="1"/>
    </xf>
    <xf numFmtId="0" fontId="18" fillId="0" borderId="13" xfId="0" applyFont="1" applyFill="1" applyBorder="1" applyAlignment="1" applyProtection="1">
      <alignment horizontal="left" vertical="center" wrapText="1"/>
    </xf>
    <xf numFmtId="166" fontId="17" fillId="8" borderId="1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left" vertical="center" wrapText="1"/>
    </xf>
    <xf numFmtId="166" fontId="17" fillId="8" borderId="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left" vertical="center" wrapText="1"/>
    </xf>
    <xf numFmtId="166" fontId="17" fillId="0" borderId="18" xfId="0" applyNumberFormat="1" applyFont="1" applyFill="1" applyBorder="1" applyAlignment="1" applyProtection="1">
      <alignment horizontal="right" vertical="center" wrapText="1"/>
    </xf>
    <xf numFmtId="44" fontId="17" fillId="6" borderId="23" xfId="3" applyNumberFormat="1" applyFont="1" applyFill="1" applyBorder="1" applyAlignment="1" applyProtection="1">
      <alignment horizontal="center" vertical="center"/>
    </xf>
    <xf numFmtId="44" fontId="17" fillId="5" borderId="26" xfId="0" applyNumberFormat="1" applyFont="1" applyFill="1" applyBorder="1" applyAlignment="1" applyProtection="1">
      <alignment vertical="center" wrapText="1"/>
    </xf>
    <xf numFmtId="44" fontId="23" fillId="9" borderId="29" xfId="4" applyNumberFormat="1" applyFont="1" applyFill="1" applyBorder="1" applyAlignment="1" applyProtection="1">
      <alignment horizontal="center" vertical="center"/>
    </xf>
    <xf numFmtId="0" fontId="18" fillId="0" borderId="30" xfId="0" applyFont="1" applyBorder="1" applyAlignment="1" applyProtection="1">
      <alignment vertical="top" wrapText="1"/>
    </xf>
    <xf numFmtId="165" fontId="17" fillId="0" borderId="3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left" vertical="top" wrapText="1"/>
    </xf>
    <xf numFmtId="166" fontId="27" fillId="0" borderId="18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 applyFont="1"/>
    <xf numFmtId="0" fontId="0" fillId="0" borderId="0" xfId="0" applyFont="1"/>
    <xf numFmtId="168" fontId="0" fillId="0" borderId="0" xfId="0" applyNumberFormat="1" applyFont="1"/>
    <xf numFmtId="0" fontId="13" fillId="3" borderId="0" xfId="0" applyFont="1" applyFill="1" applyAlignment="1">
      <alignment vertical="center"/>
    </xf>
    <xf numFmtId="0" fontId="0" fillId="0" borderId="0" xfId="0" applyAlignment="1">
      <alignment vertical="top" wrapText="1"/>
    </xf>
    <xf numFmtId="0" fontId="0" fillId="10" borderId="0" xfId="0" applyFill="1" applyAlignment="1">
      <alignment wrapText="1"/>
    </xf>
    <xf numFmtId="0" fontId="9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9" fillId="0" borderId="0" xfId="0" applyFont="1"/>
    <xf numFmtId="0" fontId="0" fillId="0" borderId="0" xfId="0" quotePrefix="1" applyAlignment="1">
      <alignment wrapText="1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30" fillId="3" borderId="0" xfId="0" applyFont="1" applyFill="1" applyAlignment="1">
      <alignment vertical="center"/>
    </xf>
    <xf numFmtId="0" fontId="8" fillId="11" borderId="31" xfId="0" applyFont="1" applyFill="1" applyBorder="1" applyAlignment="1">
      <alignment horizontal="center" vertical="center" wrapText="1"/>
    </xf>
    <xf numFmtId="0" fontId="28" fillId="11" borderId="31" xfId="0" applyFont="1" applyFill="1" applyBorder="1" applyAlignment="1">
      <alignment horizontal="center" vertical="center" wrapText="1"/>
    </xf>
    <xf numFmtId="44" fontId="8" fillId="11" borderId="31" xfId="2" applyNumberFormat="1" applyFont="1" applyFill="1" applyBorder="1" applyAlignment="1">
      <alignment horizontal="center" vertical="center" wrapText="1"/>
    </xf>
    <xf numFmtId="44" fontId="28" fillId="11" borderId="31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69" fontId="0" fillId="0" borderId="0" xfId="1" applyNumberFormat="1" applyFont="1"/>
    <xf numFmtId="44" fontId="0" fillId="0" borderId="0" xfId="2" applyFont="1"/>
    <xf numFmtId="44" fontId="29" fillId="12" borderId="0" xfId="2" applyFont="1" applyFill="1"/>
    <xf numFmtId="44" fontId="29" fillId="13" borderId="0" xfId="2" applyFont="1" applyFill="1"/>
    <xf numFmtId="44" fontId="29" fillId="14" borderId="31" xfId="2" applyNumberFormat="1" applyFont="1" applyFill="1" applyBorder="1"/>
    <xf numFmtId="44" fontId="9" fillId="13" borderId="0" xfId="2" applyFont="1" applyFill="1"/>
    <xf numFmtId="166" fontId="27" fillId="8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5" fillId="0" borderId="0" xfId="0" applyFont="1" applyBorder="1" applyAlignment="1" applyProtection="1">
      <alignment horizontal="center" vertical="top" wrapText="1"/>
      <protection locked="0"/>
    </xf>
    <xf numFmtId="0" fontId="17" fillId="0" borderId="0" xfId="0" applyFont="1" applyBorder="1" applyAlignment="1" applyProtection="1">
      <alignment vertical="top" wrapText="1"/>
      <protection locked="0"/>
    </xf>
    <xf numFmtId="0" fontId="19" fillId="0" borderId="0" xfId="0" applyFont="1" applyBorder="1" applyAlignment="1" applyProtection="1">
      <alignment vertical="top" wrapTex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44" fontId="29" fillId="0" borderId="0" xfId="2" applyNumberFormat="1" applyFont="1" applyFill="1"/>
    <xf numFmtId="0" fontId="0" fillId="0" borderId="0" xfId="0" applyFont="1" applyFill="1"/>
    <xf numFmtId="44" fontId="0" fillId="0" borderId="0" xfId="2" applyNumberFormat="1" applyFont="1" applyFill="1" applyBorder="1"/>
    <xf numFmtId="44" fontId="17" fillId="0" borderId="18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21" fillId="6" borderId="21" xfId="0" applyFont="1" applyFill="1" applyBorder="1" applyAlignment="1" applyProtection="1">
      <alignment horizontal="center" vertical="center" wrapText="1"/>
    </xf>
    <xf numFmtId="0" fontId="21" fillId="6" borderId="22" xfId="0" applyFont="1" applyFill="1" applyBorder="1" applyAlignment="1" applyProtection="1">
      <alignment horizontal="center" vertical="center" wrapText="1"/>
    </xf>
    <xf numFmtId="0" fontId="21" fillId="5" borderId="24" xfId="0" applyFont="1" applyFill="1" applyBorder="1" applyAlignment="1" applyProtection="1">
      <alignment horizontal="center" vertical="center" wrapText="1"/>
    </xf>
    <xf numFmtId="0" fontId="21" fillId="5" borderId="25" xfId="0" applyFont="1" applyFill="1" applyBorder="1" applyAlignment="1" applyProtection="1">
      <alignment horizontal="center" vertical="center" wrapText="1"/>
    </xf>
    <xf numFmtId="0" fontId="8" fillId="9" borderId="27" xfId="0" applyFont="1" applyFill="1" applyBorder="1" applyAlignment="1" applyProtection="1">
      <alignment horizontal="left" vertical="center"/>
    </xf>
    <xf numFmtId="0" fontId="8" fillId="9" borderId="28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top" wrapText="1"/>
    </xf>
    <xf numFmtId="0" fontId="24" fillId="0" borderId="0" xfId="0" applyFont="1" applyAlignment="1" applyProtection="1">
      <alignment horizontal="right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26" fillId="4" borderId="2" xfId="0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26" fillId="4" borderId="4" xfId="0" applyFont="1" applyFill="1" applyBorder="1" applyAlignment="1" applyProtection="1">
      <alignment horizontal="center" vertical="center" wrapText="1"/>
    </xf>
    <xf numFmtId="0" fontId="18" fillId="5" borderId="2" xfId="0" applyFont="1" applyFill="1" applyBorder="1" applyAlignment="1" applyProtection="1">
      <alignment horizontal="left" vertical="center" wrapText="1"/>
    </xf>
    <xf numFmtId="0" fontId="18" fillId="5" borderId="3" xfId="0" applyFont="1" applyFill="1" applyBorder="1" applyAlignment="1" applyProtection="1">
      <alignment horizontal="left" vertical="center" wrapText="1"/>
    </xf>
    <xf numFmtId="166" fontId="17" fillId="0" borderId="15" xfId="0" applyNumberFormat="1" applyFont="1" applyFill="1" applyBorder="1" applyAlignment="1" applyProtection="1">
      <alignment horizontal="right" vertical="center" wrapText="1"/>
    </xf>
    <xf numFmtId="44" fontId="17" fillId="0" borderId="17" xfId="0" applyNumberFormat="1" applyFont="1" applyFill="1" applyBorder="1" applyAlignment="1" applyProtection="1">
      <alignment horizontal="right" vertical="center" wrapText="1"/>
    </xf>
    <xf numFmtId="44" fontId="17" fillId="0" borderId="18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Alignment="1" applyProtection="1">
      <alignment horizontal="center" vertical="top" wrapText="1"/>
    </xf>
    <xf numFmtId="0" fontId="11" fillId="2" borderId="0" xfId="0" applyFont="1" applyFill="1" applyAlignment="1" applyProtection="1">
      <alignment horizontal="center" vertical="center" wrapText="1"/>
    </xf>
    <xf numFmtId="0" fontId="0" fillId="0" borderId="0" xfId="0" applyProtection="1"/>
    <xf numFmtId="44" fontId="16" fillId="0" borderId="5" xfId="0" applyNumberFormat="1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20" xfId="0" applyFont="1" applyBorder="1" applyAlignment="1" applyProtection="1">
      <alignment horizontal="center" vertical="center" wrapText="1"/>
    </xf>
  </cellXfs>
  <cellStyles count="5">
    <cellStyle name="Milliers" xfId="1" builtinId="3"/>
    <cellStyle name="Milliers_drtefp commission n1 - 04 05 2004" xfId="4"/>
    <cellStyle name="Monétaire" xfId="2" builtinId="4"/>
    <cellStyle name="Normal" xfId="0" builtinId="0"/>
    <cellStyle name="Pourcentage" xfId="3" builtinId="5"/>
  </cellStyles>
  <dxfs count="17"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8" formatCode="dd/mm/yy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</dxf>
    <dxf>
      <border outline="0">
        <top style="medium">
          <color theme="1"/>
        </top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70" formatCode="_-* #\ ##,000\ \€_-;\-* #\ ##,000\ \€_-;_-* &quot;-&quot;??\ \€_-;_-@_-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0</xdr:rowOff>
    </xdr:from>
    <xdr:to>
      <xdr:col>0</xdr:col>
      <xdr:colOff>1162049</xdr:colOff>
      <xdr:row>5</xdr:row>
      <xdr:rowOff>104774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1152525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1:M24" totalsRowShown="0" headerRowDxfId="16" dataDxfId="14" headerRowBorderDxfId="15" tableBorderDxfId="13" headerRowCellStyle="Monétaire">
  <autoFilter ref="A1:M24"/>
  <tableColumns count="13">
    <tableColumn id="1" name="Code Immo" dataDxfId="12"/>
    <tableColumn id="2" name="Désignation" dataDxfId="11"/>
    <tableColumn id="3" name="Taux" dataDxfId="10"/>
    <tableColumn id="4" name="Départ" dataDxfId="9"/>
    <tableColumn id="5" name="Année acquisition" dataDxfId="8" dataCellStyle="Milliers">
      <calculatedColumnFormula>YEAR(D2)</calculatedColumnFormula>
    </tableColumn>
    <tableColumn id="6" name="Modalité" dataDxfId="7"/>
    <tableColumn id="7" name="Durée" dataDxfId="6"/>
    <tableColumn id="8" name="Valeur Acquisition" dataDxfId="5" dataCellStyle="Monétaire"/>
    <tableColumn id="9" name="Amortissements Antérieurs" dataDxfId="4" dataCellStyle="Monétaire"/>
    <tableColumn id="10" name="Dotation de l'éxercice" dataDxfId="3" dataCellStyle="Monétaire"/>
    <tableColumn id="11" name="Exclusion du calcul" dataDxfId="2" dataCellStyle="Monétaire">
      <calculatedColumnFormula>IF(E2&gt;=2019,J2,"")</calculatedColumnFormula>
    </tableColumn>
    <tableColumn id="12" name="Amortissement au 31/12/2020" dataDxfId="1" dataCellStyle="Monétaire"/>
    <tableColumn id="13" name="Valeur Nette Comptable" dataDxfId="0" dataCellStyle="Monétaire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B26"/>
  <sheetViews>
    <sheetView workbookViewId="0">
      <selection activeCell="B22" sqref="B22"/>
    </sheetView>
  </sheetViews>
  <sheetFormatPr baseColWidth="10" defaultRowHeight="15" x14ac:dyDescent="0.25"/>
  <cols>
    <col min="2" max="2" width="139.7109375" customWidth="1"/>
  </cols>
  <sheetData>
    <row r="1" spans="2:2" ht="26.25" x14ac:dyDescent="0.25">
      <c r="B1" s="36" t="s">
        <v>59</v>
      </c>
    </row>
    <row r="3" spans="2:2" ht="60" x14ac:dyDescent="0.25">
      <c r="B3" s="31" t="s">
        <v>82</v>
      </c>
    </row>
    <row r="4" spans="2:2" ht="15.75" x14ac:dyDescent="0.25">
      <c r="B4" s="48" t="s">
        <v>83</v>
      </c>
    </row>
    <row r="5" spans="2:2" x14ac:dyDescent="0.25">
      <c r="B5" s="32"/>
    </row>
    <row r="7" spans="2:2" x14ac:dyDescent="0.25">
      <c r="B7" s="26" t="s">
        <v>56</v>
      </c>
    </row>
    <row r="8" spans="2:2" s="1" customFormat="1" ht="30" x14ac:dyDescent="0.25">
      <c r="B8" s="33" t="s">
        <v>57</v>
      </c>
    </row>
    <row r="11" spans="2:2" ht="15.75" x14ac:dyDescent="0.25">
      <c r="B11" s="34" t="s">
        <v>58</v>
      </c>
    </row>
    <row r="13" spans="2:2" ht="55.5" customHeight="1" x14ac:dyDescent="0.25">
      <c r="B13" s="27" t="s">
        <v>92</v>
      </c>
    </row>
    <row r="14" spans="2:2" x14ac:dyDescent="0.25">
      <c r="B14" s="3" t="s">
        <v>5</v>
      </c>
    </row>
    <row r="15" spans="2:2" x14ac:dyDescent="0.25">
      <c r="B15" t="s">
        <v>6</v>
      </c>
    </row>
    <row r="16" spans="2:2" x14ac:dyDescent="0.25">
      <c r="B16" t="s">
        <v>7</v>
      </c>
    </row>
    <row r="17" spans="2:2" ht="27.75" customHeight="1" x14ac:dyDescent="0.25">
      <c r="B17" s="1" t="s">
        <v>8</v>
      </c>
    </row>
    <row r="18" spans="2:2" x14ac:dyDescent="0.25">
      <c r="B18" t="s">
        <v>9</v>
      </c>
    </row>
    <row r="20" spans="2:2" x14ac:dyDescent="0.25">
      <c r="B20" s="26" t="s">
        <v>10</v>
      </c>
    </row>
    <row r="21" spans="2:2" x14ac:dyDescent="0.25">
      <c r="B21" s="35" t="s">
        <v>93</v>
      </c>
    </row>
    <row r="22" spans="2:2" ht="26.25" customHeight="1" x14ac:dyDescent="0.25">
      <c r="B22" s="1" t="s">
        <v>11</v>
      </c>
    </row>
    <row r="23" spans="2:2" ht="26.25" customHeight="1" x14ac:dyDescent="0.25">
      <c r="B23" s="28" t="s">
        <v>60</v>
      </c>
    </row>
    <row r="24" spans="2:2" ht="30" customHeight="1" x14ac:dyDescent="0.25">
      <c r="B24" s="29" t="s">
        <v>86</v>
      </c>
    </row>
    <row r="25" spans="2:2" ht="36" customHeight="1" x14ac:dyDescent="0.25">
      <c r="B25" s="30" t="s">
        <v>87</v>
      </c>
    </row>
    <row r="26" spans="2:2" ht="30" x14ac:dyDescent="0.25">
      <c r="B26" s="49" t="s">
        <v>90</v>
      </c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workbookViewId="0">
      <selection activeCell="A15" sqref="A15:B22"/>
    </sheetView>
  </sheetViews>
  <sheetFormatPr baseColWidth="10" defaultRowHeight="15" x14ac:dyDescent="0.25"/>
  <cols>
    <col min="1" max="1" width="112.42578125" customWidth="1"/>
    <col min="2" max="2" width="20.7109375" customWidth="1"/>
    <col min="3" max="3" width="38.42578125" customWidth="1"/>
  </cols>
  <sheetData>
    <row r="1" spans="1:4" x14ac:dyDescent="0.25">
      <c r="B1" s="63"/>
      <c r="C1" s="64"/>
    </row>
    <row r="2" spans="1:4" ht="7.5" customHeight="1" x14ac:dyDescent="0.25">
      <c r="B2" s="63"/>
      <c r="C2" s="64"/>
    </row>
    <row r="3" spans="1:4" x14ac:dyDescent="0.25">
      <c r="B3" s="63"/>
      <c r="C3" s="64"/>
    </row>
    <row r="4" spans="1:4" x14ac:dyDescent="0.25">
      <c r="B4" s="63"/>
      <c r="C4" s="64"/>
    </row>
    <row r="6" spans="1:4" ht="15.75" x14ac:dyDescent="0.25">
      <c r="A6" s="92" t="s">
        <v>0</v>
      </c>
      <c r="B6" s="92"/>
      <c r="C6" s="92"/>
    </row>
    <row r="7" spans="1:4" ht="30" customHeight="1" x14ac:dyDescent="0.25">
      <c r="A7" s="93" t="s">
        <v>100</v>
      </c>
      <c r="B7" s="93"/>
      <c r="C7" s="93"/>
    </row>
    <row r="8" spans="1:4" ht="16.5" thickBot="1" x14ac:dyDescent="0.3">
      <c r="A8" s="4"/>
      <c r="B8" s="5"/>
      <c r="C8" s="94"/>
    </row>
    <row r="9" spans="1:4" ht="16.5" thickBot="1" x14ac:dyDescent="0.3">
      <c r="A9" s="84" t="s">
        <v>12</v>
      </c>
      <c r="B9" s="85"/>
      <c r="C9" s="86"/>
    </row>
    <row r="10" spans="1:4" ht="16.5" thickBot="1" x14ac:dyDescent="0.3">
      <c r="A10" s="87" t="s">
        <v>84</v>
      </c>
      <c r="B10" s="88"/>
      <c r="C10" s="6"/>
    </row>
    <row r="11" spans="1:4" ht="16.5" thickBot="1" x14ac:dyDescent="0.3">
      <c r="A11" s="7"/>
      <c r="B11" s="8"/>
      <c r="C11" s="9"/>
      <c r="D11" s="2"/>
    </row>
    <row r="12" spans="1:4" ht="39.950000000000003" customHeight="1" x14ac:dyDescent="0.25">
      <c r="A12" s="10" t="s">
        <v>94</v>
      </c>
      <c r="B12" s="11"/>
      <c r="C12" s="89">
        <f>B12+B13+B14</f>
        <v>0</v>
      </c>
    </row>
    <row r="13" spans="1:4" ht="39.950000000000003" customHeight="1" x14ac:dyDescent="0.25">
      <c r="A13" s="12" t="s">
        <v>95</v>
      </c>
      <c r="B13" s="11"/>
      <c r="C13" s="90"/>
    </row>
    <row r="14" spans="1:4" ht="39.950000000000003" customHeight="1" x14ac:dyDescent="0.25">
      <c r="A14" s="12" t="s">
        <v>96</v>
      </c>
      <c r="B14" s="13"/>
      <c r="C14" s="91"/>
      <c r="D14" s="2"/>
    </row>
    <row r="15" spans="1:4" ht="39.950000000000003" customHeight="1" x14ac:dyDescent="0.25">
      <c r="A15" s="14" t="s">
        <v>88</v>
      </c>
      <c r="B15" s="13"/>
      <c r="C15" s="22">
        <f>-B15</f>
        <v>0</v>
      </c>
      <c r="D15" s="2"/>
    </row>
    <row r="16" spans="1:4" ht="39.950000000000003" customHeight="1" x14ac:dyDescent="0.25">
      <c r="A16" s="14" t="s">
        <v>85</v>
      </c>
      <c r="B16" s="13"/>
      <c r="C16" s="68">
        <f>(B16*2)/3</f>
        <v>0</v>
      </c>
    </row>
    <row r="17" spans="1:3" ht="39.950000000000003" customHeight="1" thickBot="1" x14ac:dyDescent="0.3">
      <c r="A17" s="14" t="s">
        <v>89</v>
      </c>
      <c r="B17" s="13"/>
      <c r="C17" s="15">
        <f>B17</f>
        <v>0</v>
      </c>
    </row>
    <row r="18" spans="1:3" ht="16.5" thickBot="1" x14ac:dyDescent="0.3">
      <c r="A18" s="96" t="s">
        <v>13</v>
      </c>
      <c r="B18" s="97"/>
      <c r="C18" s="95">
        <f>+C12+C16+C17+C15</f>
        <v>0</v>
      </c>
    </row>
    <row r="19" spans="1:3" ht="39.950000000000003" customHeight="1" thickBot="1" x14ac:dyDescent="0.3">
      <c r="A19" s="73" t="s">
        <v>97</v>
      </c>
      <c r="B19" s="74"/>
      <c r="C19" s="16">
        <f>C18*10%</f>
        <v>0</v>
      </c>
    </row>
    <row r="20" spans="1:3" ht="39.950000000000003" customHeight="1" thickTop="1" x14ac:dyDescent="0.25">
      <c r="A20" s="75" t="s">
        <v>98</v>
      </c>
      <c r="B20" s="76"/>
      <c r="C20" s="17">
        <f>C10*500</f>
        <v>0</v>
      </c>
    </row>
    <row r="21" spans="1:3" ht="39.950000000000003" customHeight="1" thickBot="1" x14ac:dyDescent="0.3">
      <c r="A21" s="77" t="s">
        <v>14</v>
      </c>
      <c r="B21" s="78"/>
      <c r="C21" s="18">
        <f>IF(C19&gt;C20,C20,C19)</f>
        <v>0</v>
      </c>
    </row>
    <row r="22" spans="1:3" ht="15.75" x14ac:dyDescent="0.25">
      <c r="A22" s="19"/>
      <c r="B22" s="19"/>
      <c r="C22" s="20"/>
    </row>
    <row r="23" spans="1:3" ht="40.5" customHeight="1" x14ac:dyDescent="0.25">
      <c r="A23" s="79" t="s">
        <v>1</v>
      </c>
      <c r="B23" s="79"/>
      <c r="C23" s="79"/>
    </row>
    <row r="24" spans="1:3" ht="12.75" customHeight="1" x14ac:dyDescent="0.25">
      <c r="A24" s="21"/>
      <c r="B24" s="21"/>
      <c r="C24" s="21"/>
    </row>
    <row r="25" spans="1:3" ht="25.5" customHeight="1" x14ac:dyDescent="0.25">
      <c r="A25" s="50"/>
      <c r="B25" s="51" t="s">
        <v>2</v>
      </c>
      <c r="C25" s="52"/>
    </row>
    <row r="26" spans="1:3" ht="12.75" customHeight="1" x14ac:dyDescent="0.25">
      <c r="A26" s="50"/>
      <c r="B26" s="53"/>
      <c r="C26" s="50"/>
    </row>
    <row r="27" spans="1:3" ht="15.75" x14ac:dyDescent="0.25">
      <c r="A27" s="80" t="s">
        <v>4</v>
      </c>
      <c r="B27" s="80"/>
      <c r="C27" s="81"/>
    </row>
    <row r="28" spans="1:3" ht="15.75" x14ac:dyDescent="0.25">
      <c r="A28" s="54"/>
      <c r="B28" s="55"/>
      <c r="C28" s="82"/>
    </row>
    <row r="29" spans="1:3" ht="15.75" x14ac:dyDescent="0.25">
      <c r="A29" s="56"/>
      <c r="B29" s="56"/>
      <c r="C29" s="82"/>
    </row>
    <row r="30" spans="1:3" ht="15.75" x14ac:dyDescent="0.25">
      <c r="A30" s="56"/>
      <c r="B30" s="56"/>
      <c r="C30" s="82"/>
    </row>
    <row r="31" spans="1:3" ht="15.75" x14ac:dyDescent="0.25">
      <c r="A31" s="57"/>
      <c r="B31" s="57"/>
      <c r="C31" s="82"/>
    </row>
    <row r="32" spans="1:3" ht="15.75" x14ac:dyDescent="0.25">
      <c r="A32" s="57"/>
      <c r="B32" s="57"/>
      <c r="C32" s="82"/>
    </row>
    <row r="33" spans="1:3" x14ac:dyDescent="0.25">
      <c r="A33" s="50"/>
      <c r="B33" s="50"/>
      <c r="C33" s="83"/>
    </row>
    <row r="34" spans="1:3" x14ac:dyDescent="0.25">
      <c r="A34" s="50"/>
      <c r="B34" s="50"/>
      <c r="C34" s="50"/>
    </row>
    <row r="35" spans="1:3" ht="15.75" x14ac:dyDescent="0.25">
      <c r="A35" s="69" t="s">
        <v>3</v>
      </c>
      <c r="B35" s="69"/>
      <c r="C35" s="70"/>
    </row>
    <row r="36" spans="1:3" ht="15.75" x14ac:dyDescent="0.25">
      <c r="A36" s="58"/>
      <c r="B36" s="59"/>
      <c r="C36" s="71"/>
    </row>
    <row r="37" spans="1:3" ht="15.75" x14ac:dyDescent="0.25">
      <c r="A37" s="60"/>
      <c r="B37" s="60"/>
      <c r="C37" s="71"/>
    </row>
    <row r="38" spans="1:3" ht="15.75" x14ac:dyDescent="0.25">
      <c r="A38" s="60"/>
      <c r="B38" s="60"/>
      <c r="C38" s="71"/>
    </row>
    <row r="39" spans="1:3" ht="15.75" x14ac:dyDescent="0.25">
      <c r="A39" s="61"/>
      <c r="B39" s="61"/>
      <c r="C39" s="71"/>
    </row>
    <row r="40" spans="1:3" ht="15.75" x14ac:dyDescent="0.25">
      <c r="A40" s="61"/>
      <c r="B40" s="61"/>
      <c r="C40" s="71"/>
    </row>
    <row r="41" spans="1:3" x14ac:dyDescent="0.25">
      <c r="A41" s="62"/>
      <c r="B41" s="62"/>
      <c r="C41" s="72"/>
    </row>
  </sheetData>
  <sheetProtection algorithmName="SHA-512" hashValue="qPwBvAiiIFt7hEv9u1pJgbcVia1yLnBwsyJGnSCgRY6pRNQ0ITNjkYT+xM2nRK8WdVWK4DjxPRknpG+DS6Ow2w==" saltValue="xany5zTjqD6StmIhIFOe6w==" spinCount="100000" sheet="1" objects="1" scenarios="1"/>
  <mergeCells count="14">
    <mergeCell ref="A6:C6"/>
    <mergeCell ref="A7:C7"/>
    <mergeCell ref="A9:C9"/>
    <mergeCell ref="A10:B10"/>
    <mergeCell ref="C12:C14"/>
    <mergeCell ref="A35:B35"/>
    <mergeCell ref="C35:C41"/>
    <mergeCell ref="A18:B18"/>
    <mergeCell ref="A19:B19"/>
    <mergeCell ref="A20:B20"/>
    <mergeCell ref="A21:B21"/>
    <mergeCell ref="A23:C23"/>
    <mergeCell ref="A27:B27"/>
    <mergeCell ref="C27:C33"/>
  </mergeCells>
  <pageMargins left="0.25" right="0.25" top="0.75" bottom="0.75" header="0.3" footer="0.3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M47"/>
  <sheetViews>
    <sheetView workbookViewId="0">
      <selection activeCell="F24" sqref="F24"/>
    </sheetView>
  </sheetViews>
  <sheetFormatPr baseColWidth="10" defaultRowHeight="15" x14ac:dyDescent="0.25"/>
  <cols>
    <col min="1" max="1" width="13.28515625" style="24" customWidth="1"/>
    <col min="2" max="2" width="26.140625" style="24" bestFit="1" customWidth="1"/>
    <col min="3" max="3" width="9" style="24" bestFit="1" customWidth="1"/>
    <col min="4" max="4" width="10.42578125" style="24" bestFit="1" customWidth="1"/>
    <col min="5" max="5" width="9.28515625" style="24" customWidth="1"/>
    <col min="6" max="7" width="11.42578125" style="24"/>
    <col min="8" max="8" width="13.28515625" style="24" customWidth="1"/>
    <col min="9" max="9" width="17.5703125" style="24" bestFit="1" customWidth="1"/>
    <col min="10" max="10" width="13.85546875" style="24" customWidth="1"/>
    <col min="11" max="11" width="12.5703125" style="24" customWidth="1"/>
    <col min="12" max="12" width="16.5703125" style="24" customWidth="1"/>
    <col min="13" max="13" width="12.28515625" style="24" customWidth="1"/>
    <col min="14" max="256" width="11.42578125" style="24"/>
    <col min="257" max="257" width="13.28515625" style="24" customWidth="1"/>
    <col min="258" max="258" width="26.140625" style="24" bestFit="1" customWidth="1"/>
    <col min="259" max="259" width="9" style="24" bestFit="1" customWidth="1"/>
    <col min="260" max="260" width="10.42578125" style="24" bestFit="1" customWidth="1"/>
    <col min="261" max="261" width="9.28515625" style="24" customWidth="1"/>
    <col min="262" max="263" width="11.42578125" style="24"/>
    <col min="264" max="264" width="13.28515625" style="24" customWidth="1"/>
    <col min="265" max="265" width="17.5703125" style="24" bestFit="1" customWidth="1"/>
    <col min="266" max="266" width="13.85546875" style="24" customWidth="1"/>
    <col min="267" max="267" width="12.5703125" style="24" customWidth="1"/>
    <col min="268" max="268" width="16.5703125" style="24" customWidth="1"/>
    <col min="269" max="269" width="12.28515625" style="24" customWidth="1"/>
    <col min="270" max="512" width="11.42578125" style="24"/>
    <col min="513" max="513" width="13.28515625" style="24" customWidth="1"/>
    <col min="514" max="514" width="26.140625" style="24" bestFit="1" customWidth="1"/>
    <col min="515" max="515" width="9" style="24" bestFit="1" customWidth="1"/>
    <col min="516" max="516" width="10.42578125" style="24" bestFit="1" customWidth="1"/>
    <col min="517" max="517" width="9.28515625" style="24" customWidth="1"/>
    <col min="518" max="519" width="11.42578125" style="24"/>
    <col min="520" max="520" width="13.28515625" style="24" customWidth="1"/>
    <col min="521" max="521" width="17.5703125" style="24" bestFit="1" customWidth="1"/>
    <col min="522" max="522" width="13.85546875" style="24" customWidth="1"/>
    <col min="523" max="523" width="12.5703125" style="24" customWidth="1"/>
    <col min="524" max="524" width="16.5703125" style="24" customWidth="1"/>
    <col min="525" max="525" width="12.28515625" style="24" customWidth="1"/>
    <col min="526" max="768" width="11.42578125" style="24"/>
    <col min="769" max="769" width="13.28515625" style="24" customWidth="1"/>
    <col min="770" max="770" width="26.140625" style="24" bestFit="1" customWidth="1"/>
    <col min="771" max="771" width="9" style="24" bestFit="1" customWidth="1"/>
    <col min="772" max="772" width="10.42578125" style="24" bestFit="1" customWidth="1"/>
    <col min="773" max="773" width="9.28515625" style="24" customWidth="1"/>
    <col min="774" max="775" width="11.42578125" style="24"/>
    <col min="776" max="776" width="13.28515625" style="24" customWidth="1"/>
    <col min="777" max="777" width="17.5703125" style="24" bestFit="1" customWidth="1"/>
    <col min="778" max="778" width="13.85546875" style="24" customWidth="1"/>
    <col min="779" max="779" width="12.5703125" style="24" customWidth="1"/>
    <col min="780" max="780" width="16.5703125" style="24" customWidth="1"/>
    <col min="781" max="781" width="12.28515625" style="24" customWidth="1"/>
    <col min="782" max="1024" width="11.42578125" style="24"/>
    <col min="1025" max="1025" width="13.28515625" style="24" customWidth="1"/>
    <col min="1026" max="1026" width="26.140625" style="24" bestFit="1" customWidth="1"/>
    <col min="1027" max="1027" width="9" style="24" bestFit="1" customWidth="1"/>
    <col min="1028" max="1028" width="10.42578125" style="24" bestFit="1" customWidth="1"/>
    <col min="1029" max="1029" width="9.28515625" style="24" customWidth="1"/>
    <col min="1030" max="1031" width="11.42578125" style="24"/>
    <col min="1032" max="1032" width="13.28515625" style="24" customWidth="1"/>
    <col min="1033" max="1033" width="17.5703125" style="24" bestFit="1" customWidth="1"/>
    <col min="1034" max="1034" width="13.85546875" style="24" customWidth="1"/>
    <col min="1035" max="1035" width="12.5703125" style="24" customWidth="1"/>
    <col min="1036" max="1036" width="16.5703125" style="24" customWidth="1"/>
    <col min="1037" max="1037" width="12.28515625" style="24" customWidth="1"/>
    <col min="1038" max="1280" width="11.42578125" style="24"/>
    <col min="1281" max="1281" width="13.28515625" style="24" customWidth="1"/>
    <col min="1282" max="1282" width="26.140625" style="24" bestFit="1" customWidth="1"/>
    <col min="1283" max="1283" width="9" style="24" bestFit="1" customWidth="1"/>
    <col min="1284" max="1284" width="10.42578125" style="24" bestFit="1" customWidth="1"/>
    <col min="1285" max="1285" width="9.28515625" style="24" customWidth="1"/>
    <col min="1286" max="1287" width="11.42578125" style="24"/>
    <col min="1288" max="1288" width="13.28515625" style="24" customWidth="1"/>
    <col min="1289" max="1289" width="17.5703125" style="24" bestFit="1" customWidth="1"/>
    <col min="1290" max="1290" width="13.85546875" style="24" customWidth="1"/>
    <col min="1291" max="1291" width="12.5703125" style="24" customWidth="1"/>
    <col min="1292" max="1292" width="16.5703125" style="24" customWidth="1"/>
    <col min="1293" max="1293" width="12.28515625" style="24" customWidth="1"/>
    <col min="1294" max="1536" width="11.42578125" style="24"/>
    <col min="1537" max="1537" width="13.28515625" style="24" customWidth="1"/>
    <col min="1538" max="1538" width="26.140625" style="24" bestFit="1" customWidth="1"/>
    <col min="1539" max="1539" width="9" style="24" bestFit="1" customWidth="1"/>
    <col min="1540" max="1540" width="10.42578125" style="24" bestFit="1" customWidth="1"/>
    <col min="1541" max="1541" width="9.28515625" style="24" customWidth="1"/>
    <col min="1542" max="1543" width="11.42578125" style="24"/>
    <col min="1544" max="1544" width="13.28515625" style="24" customWidth="1"/>
    <col min="1545" max="1545" width="17.5703125" style="24" bestFit="1" customWidth="1"/>
    <col min="1546" max="1546" width="13.85546875" style="24" customWidth="1"/>
    <col min="1547" max="1547" width="12.5703125" style="24" customWidth="1"/>
    <col min="1548" max="1548" width="16.5703125" style="24" customWidth="1"/>
    <col min="1549" max="1549" width="12.28515625" style="24" customWidth="1"/>
    <col min="1550" max="1792" width="11.42578125" style="24"/>
    <col min="1793" max="1793" width="13.28515625" style="24" customWidth="1"/>
    <col min="1794" max="1794" width="26.140625" style="24" bestFit="1" customWidth="1"/>
    <col min="1795" max="1795" width="9" style="24" bestFit="1" customWidth="1"/>
    <col min="1796" max="1796" width="10.42578125" style="24" bestFit="1" customWidth="1"/>
    <col min="1797" max="1797" width="9.28515625" style="24" customWidth="1"/>
    <col min="1798" max="1799" width="11.42578125" style="24"/>
    <col min="1800" max="1800" width="13.28515625" style="24" customWidth="1"/>
    <col min="1801" max="1801" width="17.5703125" style="24" bestFit="1" customWidth="1"/>
    <col min="1802" max="1802" width="13.85546875" style="24" customWidth="1"/>
    <col min="1803" max="1803" width="12.5703125" style="24" customWidth="1"/>
    <col min="1804" max="1804" width="16.5703125" style="24" customWidth="1"/>
    <col min="1805" max="1805" width="12.28515625" style="24" customWidth="1"/>
    <col min="1806" max="2048" width="11.42578125" style="24"/>
    <col min="2049" max="2049" width="13.28515625" style="24" customWidth="1"/>
    <col min="2050" max="2050" width="26.140625" style="24" bestFit="1" customWidth="1"/>
    <col min="2051" max="2051" width="9" style="24" bestFit="1" customWidth="1"/>
    <col min="2052" max="2052" width="10.42578125" style="24" bestFit="1" customWidth="1"/>
    <col min="2053" max="2053" width="9.28515625" style="24" customWidth="1"/>
    <col min="2054" max="2055" width="11.42578125" style="24"/>
    <col min="2056" max="2056" width="13.28515625" style="24" customWidth="1"/>
    <col min="2057" max="2057" width="17.5703125" style="24" bestFit="1" customWidth="1"/>
    <col min="2058" max="2058" width="13.85546875" style="24" customWidth="1"/>
    <col min="2059" max="2059" width="12.5703125" style="24" customWidth="1"/>
    <col min="2060" max="2060" width="16.5703125" style="24" customWidth="1"/>
    <col min="2061" max="2061" width="12.28515625" style="24" customWidth="1"/>
    <col min="2062" max="2304" width="11.42578125" style="24"/>
    <col min="2305" max="2305" width="13.28515625" style="24" customWidth="1"/>
    <col min="2306" max="2306" width="26.140625" style="24" bestFit="1" customWidth="1"/>
    <col min="2307" max="2307" width="9" style="24" bestFit="1" customWidth="1"/>
    <col min="2308" max="2308" width="10.42578125" style="24" bestFit="1" customWidth="1"/>
    <col min="2309" max="2309" width="9.28515625" style="24" customWidth="1"/>
    <col min="2310" max="2311" width="11.42578125" style="24"/>
    <col min="2312" max="2312" width="13.28515625" style="24" customWidth="1"/>
    <col min="2313" max="2313" width="17.5703125" style="24" bestFit="1" customWidth="1"/>
    <col min="2314" max="2314" width="13.85546875" style="24" customWidth="1"/>
    <col min="2315" max="2315" width="12.5703125" style="24" customWidth="1"/>
    <col min="2316" max="2316" width="16.5703125" style="24" customWidth="1"/>
    <col min="2317" max="2317" width="12.28515625" style="24" customWidth="1"/>
    <col min="2318" max="2560" width="11.42578125" style="24"/>
    <col min="2561" max="2561" width="13.28515625" style="24" customWidth="1"/>
    <col min="2562" max="2562" width="26.140625" style="24" bestFit="1" customWidth="1"/>
    <col min="2563" max="2563" width="9" style="24" bestFit="1" customWidth="1"/>
    <col min="2564" max="2564" width="10.42578125" style="24" bestFit="1" customWidth="1"/>
    <col min="2565" max="2565" width="9.28515625" style="24" customWidth="1"/>
    <col min="2566" max="2567" width="11.42578125" style="24"/>
    <col min="2568" max="2568" width="13.28515625" style="24" customWidth="1"/>
    <col min="2569" max="2569" width="17.5703125" style="24" bestFit="1" customWidth="1"/>
    <col min="2570" max="2570" width="13.85546875" style="24" customWidth="1"/>
    <col min="2571" max="2571" width="12.5703125" style="24" customWidth="1"/>
    <col min="2572" max="2572" width="16.5703125" style="24" customWidth="1"/>
    <col min="2573" max="2573" width="12.28515625" style="24" customWidth="1"/>
    <col min="2574" max="2816" width="11.42578125" style="24"/>
    <col min="2817" max="2817" width="13.28515625" style="24" customWidth="1"/>
    <col min="2818" max="2818" width="26.140625" style="24" bestFit="1" customWidth="1"/>
    <col min="2819" max="2819" width="9" style="24" bestFit="1" customWidth="1"/>
    <col min="2820" max="2820" width="10.42578125" style="24" bestFit="1" customWidth="1"/>
    <col min="2821" max="2821" width="9.28515625" style="24" customWidth="1"/>
    <col min="2822" max="2823" width="11.42578125" style="24"/>
    <col min="2824" max="2824" width="13.28515625" style="24" customWidth="1"/>
    <col min="2825" max="2825" width="17.5703125" style="24" bestFit="1" customWidth="1"/>
    <col min="2826" max="2826" width="13.85546875" style="24" customWidth="1"/>
    <col min="2827" max="2827" width="12.5703125" style="24" customWidth="1"/>
    <col min="2828" max="2828" width="16.5703125" style="24" customWidth="1"/>
    <col min="2829" max="2829" width="12.28515625" style="24" customWidth="1"/>
    <col min="2830" max="3072" width="11.42578125" style="24"/>
    <col min="3073" max="3073" width="13.28515625" style="24" customWidth="1"/>
    <col min="3074" max="3074" width="26.140625" style="24" bestFit="1" customWidth="1"/>
    <col min="3075" max="3075" width="9" style="24" bestFit="1" customWidth="1"/>
    <col min="3076" max="3076" width="10.42578125" style="24" bestFit="1" customWidth="1"/>
    <col min="3077" max="3077" width="9.28515625" style="24" customWidth="1"/>
    <col min="3078" max="3079" width="11.42578125" style="24"/>
    <col min="3080" max="3080" width="13.28515625" style="24" customWidth="1"/>
    <col min="3081" max="3081" width="17.5703125" style="24" bestFit="1" customWidth="1"/>
    <col min="3082" max="3082" width="13.85546875" style="24" customWidth="1"/>
    <col min="3083" max="3083" width="12.5703125" style="24" customWidth="1"/>
    <col min="3084" max="3084" width="16.5703125" style="24" customWidth="1"/>
    <col min="3085" max="3085" width="12.28515625" style="24" customWidth="1"/>
    <col min="3086" max="3328" width="11.42578125" style="24"/>
    <col min="3329" max="3329" width="13.28515625" style="24" customWidth="1"/>
    <col min="3330" max="3330" width="26.140625" style="24" bestFit="1" customWidth="1"/>
    <col min="3331" max="3331" width="9" style="24" bestFit="1" customWidth="1"/>
    <col min="3332" max="3332" width="10.42578125" style="24" bestFit="1" customWidth="1"/>
    <col min="3333" max="3333" width="9.28515625" style="24" customWidth="1"/>
    <col min="3334" max="3335" width="11.42578125" style="24"/>
    <col min="3336" max="3336" width="13.28515625" style="24" customWidth="1"/>
    <col min="3337" max="3337" width="17.5703125" style="24" bestFit="1" customWidth="1"/>
    <col min="3338" max="3338" width="13.85546875" style="24" customWidth="1"/>
    <col min="3339" max="3339" width="12.5703125" style="24" customWidth="1"/>
    <col min="3340" max="3340" width="16.5703125" style="24" customWidth="1"/>
    <col min="3341" max="3341" width="12.28515625" style="24" customWidth="1"/>
    <col min="3342" max="3584" width="11.42578125" style="24"/>
    <col min="3585" max="3585" width="13.28515625" style="24" customWidth="1"/>
    <col min="3586" max="3586" width="26.140625" style="24" bestFit="1" customWidth="1"/>
    <col min="3587" max="3587" width="9" style="24" bestFit="1" customWidth="1"/>
    <col min="3588" max="3588" width="10.42578125" style="24" bestFit="1" customWidth="1"/>
    <col min="3589" max="3589" width="9.28515625" style="24" customWidth="1"/>
    <col min="3590" max="3591" width="11.42578125" style="24"/>
    <col min="3592" max="3592" width="13.28515625" style="24" customWidth="1"/>
    <col min="3593" max="3593" width="17.5703125" style="24" bestFit="1" customWidth="1"/>
    <col min="3594" max="3594" width="13.85546875" style="24" customWidth="1"/>
    <col min="3595" max="3595" width="12.5703125" style="24" customWidth="1"/>
    <col min="3596" max="3596" width="16.5703125" style="24" customWidth="1"/>
    <col min="3597" max="3597" width="12.28515625" style="24" customWidth="1"/>
    <col min="3598" max="3840" width="11.42578125" style="24"/>
    <col min="3841" max="3841" width="13.28515625" style="24" customWidth="1"/>
    <col min="3842" max="3842" width="26.140625" style="24" bestFit="1" customWidth="1"/>
    <col min="3843" max="3843" width="9" style="24" bestFit="1" customWidth="1"/>
    <col min="3844" max="3844" width="10.42578125" style="24" bestFit="1" customWidth="1"/>
    <col min="3845" max="3845" width="9.28515625" style="24" customWidth="1"/>
    <col min="3846" max="3847" width="11.42578125" style="24"/>
    <col min="3848" max="3848" width="13.28515625" style="24" customWidth="1"/>
    <col min="3849" max="3849" width="17.5703125" style="24" bestFit="1" customWidth="1"/>
    <col min="3850" max="3850" width="13.85546875" style="24" customWidth="1"/>
    <col min="3851" max="3851" width="12.5703125" style="24" customWidth="1"/>
    <col min="3852" max="3852" width="16.5703125" style="24" customWidth="1"/>
    <col min="3853" max="3853" width="12.28515625" style="24" customWidth="1"/>
    <col min="3854" max="4096" width="11.42578125" style="24"/>
    <col min="4097" max="4097" width="13.28515625" style="24" customWidth="1"/>
    <col min="4098" max="4098" width="26.140625" style="24" bestFit="1" customWidth="1"/>
    <col min="4099" max="4099" width="9" style="24" bestFit="1" customWidth="1"/>
    <col min="4100" max="4100" width="10.42578125" style="24" bestFit="1" customWidth="1"/>
    <col min="4101" max="4101" width="9.28515625" style="24" customWidth="1"/>
    <col min="4102" max="4103" width="11.42578125" style="24"/>
    <col min="4104" max="4104" width="13.28515625" style="24" customWidth="1"/>
    <col min="4105" max="4105" width="17.5703125" style="24" bestFit="1" customWidth="1"/>
    <col min="4106" max="4106" width="13.85546875" style="24" customWidth="1"/>
    <col min="4107" max="4107" width="12.5703125" style="24" customWidth="1"/>
    <col min="4108" max="4108" width="16.5703125" style="24" customWidth="1"/>
    <col min="4109" max="4109" width="12.28515625" style="24" customWidth="1"/>
    <col min="4110" max="4352" width="11.42578125" style="24"/>
    <col min="4353" max="4353" width="13.28515625" style="24" customWidth="1"/>
    <col min="4354" max="4354" width="26.140625" style="24" bestFit="1" customWidth="1"/>
    <col min="4355" max="4355" width="9" style="24" bestFit="1" customWidth="1"/>
    <col min="4356" max="4356" width="10.42578125" style="24" bestFit="1" customWidth="1"/>
    <col min="4357" max="4357" width="9.28515625" style="24" customWidth="1"/>
    <col min="4358" max="4359" width="11.42578125" style="24"/>
    <col min="4360" max="4360" width="13.28515625" style="24" customWidth="1"/>
    <col min="4361" max="4361" width="17.5703125" style="24" bestFit="1" customWidth="1"/>
    <col min="4362" max="4362" width="13.85546875" style="24" customWidth="1"/>
    <col min="4363" max="4363" width="12.5703125" style="24" customWidth="1"/>
    <col min="4364" max="4364" width="16.5703125" style="24" customWidth="1"/>
    <col min="4365" max="4365" width="12.28515625" style="24" customWidth="1"/>
    <col min="4366" max="4608" width="11.42578125" style="24"/>
    <col min="4609" max="4609" width="13.28515625" style="24" customWidth="1"/>
    <col min="4610" max="4610" width="26.140625" style="24" bestFit="1" customWidth="1"/>
    <col min="4611" max="4611" width="9" style="24" bestFit="1" customWidth="1"/>
    <col min="4612" max="4612" width="10.42578125" style="24" bestFit="1" customWidth="1"/>
    <col min="4613" max="4613" width="9.28515625" style="24" customWidth="1"/>
    <col min="4614" max="4615" width="11.42578125" style="24"/>
    <col min="4616" max="4616" width="13.28515625" style="24" customWidth="1"/>
    <col min="4617" max="4617" width="17.5703125" style="24" bestFit="1" customWidth="1"/>
    <col min="4618" max="4618" width="13.85546875" style="24" customWidth="1"/>
    <col min="4619" max="4619" width="12.5703125" style="24" customWidth="1"/>
    <col min="4620" max="4620" width="16.5703125" style="24" customWidth="1"/>
    <col min="4621" max="4621" width="12.28515625" style="24" customWidth="1"/>
    <col min="4622" max="4864" width="11.42578125" style="24"/>
    <col min="4865" max="4865" width="13.28515625" style="24" customWidth="1"/>
    <col min="4866" max="4866" width="26.140625" style="24" bestFit="1" customWidth="1"/>
    <col min="4867" max="4867" width="9" style="24" bestFit="1" customWidth="1"/>
    <col min="4868" max="4868" width="10.42578125" style="24" bestFit="1" customWidth="1"/>
    <col min="4869" max="4869" width="9.28515625" style="24" customWidth="1"/>
    <col min="4870" max="4871" width="11.42578125" style="24"/>
    <col min="4872" max="4872" width="13.28515625" style="24" customWidth="1"/>
    <col min="4873" max="4873" width="17.5703125" style="24" bestFit="1" customWidth="1"/>
    <col min="4874" max="4874" width="13.85546875" style="24" customWidth="1"/>
    <col min="4875" max="4875" width="12.5703125" style="24" customWidth="1"/>
    <col min="4876" max="4876" width="16.5703125" style="24" customWidth="1"/>
    <col min="4877" max="4877" width="12.28515625" style="24" customWidth="1"/>
    <col min="4878" max="5120" width="11.42578125" style="24"/>
    <col min="5121" max="5121" width="13.28515625" style="24" customWidth="1"/>
    <col min="5122" max="5122" width="26.140625" style="24" bestFit="1" customWidth="1"/>
    <col min="5123" max="5123" width="9" style="24" bestFit="1" customWidth="1"/>
    <col min="5124" max="5124" width="10.42578125" style="24" bestFit="1" customWidth="1"/>
    <col min="5125" max="5125" width="9.28515625" style="24" customWidth="1"/>
    <col min="5126" max="5127" width="11.42578125" style="24"/>
    <col min="5128" max="5128" width="13.28515625" style="24" customWidth="1"/>
    <col min="5129" max="5129" width="17.5703125" style="24" bestFit="1" customWidth="1"/>
    <col min="5130" max="5130" width="13.85546875" style="24" customWidth="1"/>
    <col min="5131" max="5131" width="12.5703125" style="24" customWidth="1"/>
    <col min="5132" max="5132" width="16.5703125" style="24" customWidth="1"/>
    <col min="5133" max="5133" width="12.28515625" style="24" customWidth="1"/>
    <col min="5134" max="5376" width="11.42578125" style="24"/>
    <col min="5377" max="5377" width="13.28515625" style="24" customWidth="1"/>
    <col min="5378" max="5378" width="26.140625" style="24" bestFit="1" customWidth="1"/>
    <col min="5379" max="5379" width="9" style="24" bestFit="1" customWidth="1"/>
    <col min="5380" max="5380" width="10.42578125" style="24" bestFit="1" customWidth="1"/>
    <col min="5381" max="5381" width="9.28515625" style="24" customWidth="1"/>
    <col min="5382" max="5383" width="11.42578125" style="24"/>
    <col min="5384" max="5384" width="13.28515625" style="24" customWidth="1"/>
    <col min="5385" max="5385" width="17.5703125" style="24" bestFit="1" customWidth="1"/>
    <col min="5386" max="5386" width="13.85546875" style="24" customWidth="1"/>
    <col min="5387" max="5387" width="12.5703125" style="24" customWidth="1"/>
    <col min="5388" max="5388" width="16.5703125" style="24" customWidth="1"/>
    <col min="5389" max="5389" width="12.28515625" style="24" customWidth="1"/>
    <col min="5390" max="5632" width="11.42578125" style="24"/>
    <col min="5633" max="5633" width="13.28515625" style="24" customWidth="1"/>
    <col min="5634" max="5634" width="26.140625" style="24" bestFit="1" customWidth="1"/>
    <col min="5635" max="5635" width="9" style="24" bestFit="1" customWidth="1"/>
    <col min="5636" max="5636" width="10.42578125" style="24" bestFit="1" customWidth="1"/>
    <col min="5637" max="5637" width="9.28515625" style="24" customWidth="1"/>
    <col min="5638" max="5639" width="11.42578125" style="24"/>
    <col min="5640" max="5640" width="13.28515625" style="24" customWidth="1"/>
    <col min="5641" max="5641" width="17.5703125" style="24" bestFit="1" customWidth="1"/>
    <col min="5642" max="5642" width="13.85546875" style="24" customWidth="1"/>
    <col min="5643" max="5643" width="12.5703125" style="24" customWidth="1"/>
    <col min="5644" max="5644" width="16.5703125" style="24" customWidth="1"/>
    <col min="5645" max="5645" width="12.28515625" style="24" customWidth="1"/>
    <col min="5646" max="5888" width="11.42578125" style="24"/>
    <col min="5889" max="5889" width="13.28515625" style="24" customWidth="1"/>
    <col min="5890" max="5890" width="26.140625" style="24" bestFit="1" customWidth="1"/>
    <col min="5891" max="5891" width="9" style="24" bestFit="1" customWidth="1"/>
    <col min="5892" max="5892" width="10.42578125" style="24" bestFit="1" customWidth="1"/>
    <col min="5893" max="5893" width="9.28515625" style="24" customWidth="1"/>
    <col min="5894" max="5895" width="11.42578125" style="24"/>
    <col min="5896" max="5896" width="13.28515625" style="24" customWidth="1"/>
    <col min="5897" max="5897" width="17.5703125" style="24" bestFit="1" customWidth="1"/>
    <col min="5898" max="5898" width="13.85546875" style="24" customWidth="1"/>
    <col min="5899" max="5899" width="12.5703125" style="24" customWidth="1"/>
    <col min="5900" max="5900" width="16.5703125" style="24" customWidth="1"/>
    <col min="5901" max="5901" width="12.28515625" style="24" customWidth="1"/>
    <col min="5902" max="6144" width="11.42578125" style="24"/>
    <col min="6145" max="6145" width="13.28515625" style="24" customWidth="1"/>
    <col min="6146" max="6146" width="26.140625" style="24" bestFit="1" customWidth="1"/>
    <col min="6147" max="6147" width="9" style="24" bestFit="1" customWidth="1"/>
    <col min="6148" max="6148" width="10.42578125" style="24" bestFit="1" customWidth="1"/>
    <col min="6149" max="6149" width="9.28515625" style="24" customWidth="1"/>
    <col min="6150" max="6151" width="11.42578125" style="24"/>
    <col min="6152" max="6152" width="13.28515625" style="24" customWidth="1"/>
    <col min="6153" max="6153" width="17.5703125" style="24" bestFit="1" customWidth="1"/>
    <col min="6154" max="6154" width="13.85546875" style="24" customWidth="1"/>
    <col min="6155" max="6155" width="12.5703125" style="24" customWidth="1"/>
    <col min="6156" max="6156" width="16.5703125" style="24" customWidth="1"/>
    <col min="6157" max="6157" width="12.28515625" style="24" customWidth="1"/>
    <col min="6158" max="6400" width="11.42578125" style="24"/>
    <col min="6401" max="6401" width="13.28515625" style="24" customWidth="1"/>
    <col min="6402" max="6402" width="26.140625" style="24" bestFit="1" customWidth="1"/>
    <col min="6403" max="6403" width="9" style="24" bestFit="1" customWidth="1"/>
    <col min="6404" max="6404" width="10.42578125" style="24" bestFit="1" customWidth="1"/>
    <col min="6405" max="6405" width="9.28515625" style="24" customWidth="1"/>
    <col min="6406" max="6407" width="11.42578125" style="24"/>
    <col min="6408" max="6408" width="13.28515625" style="24" customWidth="1"/>
    <col min="6409" max="6409" width="17.5703125" style="24" bestFit="1" customWidth="1"/>
    <col min="6410" max="6410" width="13.85546875" style="24" customWidth="1"/>
    <col min="6411" max="6411" width="12.5703125" style="24" customWidth="1"/>
    <col min="6412" max="6412" width="16.5703125" style="24" customWidth="1"/>
    <col min="6413" max="6413" width="12.28515625" style="24" customWidth="1"/>
    <col min="6414" max="6656" width="11.42578125" style="24"/>
    <col min="6657" max="6657" width="13.28515625" style="24" customWidth="1"/>
    <col min="6658" max="6658" width="26.140625" style="24" bestFit="1" customWidth="1"/>
    <col min="6659" max="6659" width="9" style="24" bestFit="1" customWidth="1"/>
    <col min="6660" max="6660" width="10.42578125" style="24" bestFit="1" customWidth="1"/>
    <col min="6661" max="6661" width="9.28515625" style="24" customWidth="1"/>
    <col min="6662" max="6663" width="11.42578125" style="24"/>
    <col min="6664" max="6664" width="13.28515625" style="24" customWidth="1"/>
    <col min="6665" max="6665" width="17.5703125" style="24" bestFit="1" customWidth="1"/>
    <col min="6666" max="6666" width="13.85546875" style="24" customWidth="1"/>
    <col min="6667" max="6667" width="12.5703125" style="24" customWidth="1"/>
    <col min="6668" max="6668" width="16.5703125" style="24" customWidth="1"/>
    <col min="6669" max="6669" width="12.28515625" style="24" customWidth="1"/>
    <col min="6670" max="6912" width="11.42578125" style="24"/>
    <col min="6913" max="6913" width="13.28515625" style="24" customWidth="1"/>
    <col min="6914" max="6914" width="26.140625" style="24" bestFit="1" customWidth="1"/>
    <col min="6915" max="6915" width="9" style="24" bestFit="1" customWidth="1"/>
    <col min="6916" max="6916" width="10.42578125" style="24" bestFit="1" customWidth="1"/>
    <col min="6917" max="6917" width="9.28515625" style="24" customWidth="1"/>
    <col min="6918" max="6919" width="11.42578125" style="24"/>
    <col min="6920" max="6920" width="13.28515625" style="24" customWidth="1"/>
    <col min="6921" max="6921" width="17.5703125" style="24" bestFit="1" customWidth="1"/>
    <col min="6922" max="6922" width="13.85546875" style="24" customWidth="1"/>
    <col min="6923" max="6923" width="12.5703125" style="24" customWidth="1"/>
    <col min="6924" max="6924" width="16.5703125" style="24" customWidth="1"/>
    <col min="6925" max="6925" width="12.28515625" style="24" customWidth="1"/>
    <col min="6926" max="7168" width="11.42578125" style="24"/>
    <col min="7169" max="7169" width="13.28515625" style="24" customWidth="1"/>
    <col min="7170" max="7170" width="26.140625" style="24" bestFit="1" customWidth="1"/>
    <col min="7171" max="7171" width="9" style="24" bestFit="1" customWidth="1"/>
    <col min="7172" max="7172" width="10.42578125" style="24" bestFit="1" customWidth="1"/>
    <col min="7173" max="7173" width="9.28515625" style="24" customWidth="1"/>
    <col min="7174" max="7175" width="11.42578125" style="24"/>
    <col min="7176" max="7176" width="13.28515625" style="24" customWidth="1"/>
    <col min="7177" max="7177" width="17.5703125" style="24" bestFit="1" customWidth="1"/>
    <col min="7178" max="7178" width="13.85546875" style="24" customWidth="1"/>
    <col min="7179" max="7179" width="12.5703125" style="24" customWidth="1"/>
    <col min="7180" max="7180" width="16.5703125" style="24" customWidth="1"/>
    <col min="7181" max="7181" width="12.28515625" style="24" customWidth="1"/>
    <col min="7182" max="7424" width="11.42578125" style="24"/>
    <col min="7425" max="7425" width="13.28515625" style="24" customWidth="1"/>
    <col min="7426" max="7426" width="26.140625" style="24" bestFit="1" customWidth="1"/>
    <col min="7427" max="7427" width="9" style="24" bestFit="1" customWidth="1"/>
    <col min="7428" max="7428" width="10.42578125" style="24" bestFit="1" customWidth="1"/>
    <col min="7429" max="7429" width="9.28515625" style="24" customWidth="1"/>
    <col min="7430" max="7431" width="11.42578125" style="24"/>
    <col min="7432" max="7432" width="13.28515625" style="24" customWidth="1"/>
    <col min="7433" max="7433" width="17.5703125" style="24" bestFit="1" customWidth="1"/>
    <col min="7434" max="7434" width="13.85546875" style="24" customWidth="1"/>
    <col min="7435" max="7435" width="12.5703125" style="24" customWidth="1"/>
    <col min="7436" max="7436" width="16.5703125" style="24" customWidth="1"/>
    <col min="7437" max="7437" width="12.28515625" style="24" customWidth="1"/>
    <col min="7438" max="7680" width="11.42578125" style="24"/>
    <col min="7681" max="7681" width="13.28515625" style="24" customWidth="1"/>
    <col min="7682" max="7682" width="26.140625" style="24" bestFit="1" customWidth="1"/>
    <col min="7683" max="7683" width="9" style="24" bestFit="1" customWidth="1"/>
    <col min="7684" max="7684" width="10.42578125" style="24" bestFit="1" customWidth="1"/>
    <col min="7685" max="7685" width="9.28515625" style="24" customWidth="1"/>
    <col min="7686" max="7687" width="11.42578125" style="24"/>
    <col min="7688" max="7688" width="13.28515625" style="24" customWidth="1"/>
    <col min="7689" max="7689" width="17.5703125" style="24" bestFit="1" customWidth="1"/>
    <col min="7690" max="7690" width="13.85546875" style="24" customWidth="1"/>
    <col min="7691" max="7691" width="12.5703125" style="24" customWidth="1"/>
    <col min="7692" max="7692" width="16.5703125" style="24" customWidth="1"/>
    <col min="7693" max="7693" width="12.28515625" style="24" customWidth="1"/>
    <col min="7694" max="7936" width="11.42578125" style="24"/>
    <col min="7937" max="7937" width="13.28515625" style="24" customWidth="1"/>
    <col min="7938" max="7938" width="26.140625" style="24" bestFit="1" customWidth="1"/>
    <col min="7939" max="7939" width="9" style="24" bestFit="1" customWidth="1"/>
    <col min="7940" max="7940" width="10.42578125" style="24" bestFit="1" customWidth="1"/>
    <col min="7941" max="7941" width="9.28515625" style="24" customWidth="1"/>
    <col min="7942" max="7943" width="11.42578125" style="24"/>
    <col min="7944" max="7944" width="13.28515625" style="24" customWidth="1"/>
    <col min="7945" max="7945" width="17.5703125" style="24" bestFit="1" customWidth="1"/>
    <col min="7946" max="7946" width="13.85546875" style="24" customWidth="1"/>
    <col min="7947" max="7947" width="12.5703125" style="24" customWidth="1"/>
    <col min="7948" max="7948" width="16.5703125" style="24" customWidth="1"/>
    <col min="7949" max="7949" width="12.28515625" style="24" customWidth="1"/>
    <col min="7950" max="8192" width="11.42578125" style="24"/>
    <col min="8193" max="8193" width="13.28515625" style="24" customWidth="1"/>
    <col min="8194" max="8194" width="26.140625" style="24" bestFit="1" customWidth="1"/>
    <col min="8195" max="8195" width="9" style="24" bestFit="1" customWidth="1"/>
    <col min="8196" max="8196" width="10.42578125" style="24" bestFit="1" customWidth="1"/>
    <col min="8197" max="8197" width="9.28515625" style="24" customWidth="1"/>
    <col min="8198" max="8199" width="11.42578125" style="24"/>
    <col min="8200" max="8200" width="13.28515625" style="24" customWidth="1"/>
    <col min="8201" max="8201" width="17.5703125" style="24" bestFit="1" customWidth="1"/>
    <col min="8202" max="8202" width="13.85546875" style="24" customWidth="1"/>
    <col min="8203" max="8203" width="12.5703125" style="24" customWidth="1"/>
    <col min="8204" max="8204" width="16.5703125" style="24" customWidth="1"/>
    <col min="8205" max="8205" width="12.28515625" style="24" customWidth="1"/>
    <col min="8206" max="8448" width="11.42578125" style="24"/>
    <col min="8449" max="8449" width="13.28515625" style="24" customWidth="1"/>
    <col min="8450" max="8450" width="26.140625" style="24" bestFit="1" customWidth="1"/>
    <col min="8451" max="8451" width="9" style="24" bestFit="1" customWidth="1"/>
    <col min="8452" max="8452" width="10.42578125" style="24" bestFit="1" customWidth="1"/>
    <col min="8453" max="8453" width="9.28515625" style="24" customWidth="1"/>
    <col min="8454" max="8455" width="11.42578125" style="24"/>
    <col min="8456" max="8456" width="13.28515625" style="24" customWidth="1"/>
    <col min="8457" max="8457" width="17.5703125" style="24" bestFit="1" customWidth="1"/>
    <col min="8458" max="8458" width="13.85546875" style="24" customWidth="1"/>
    <col min="8459" max="8459" width="12.5703125" style="24" customWidth="1"/>
    <col min="8460" max="8460" width="16.5703125" style="24" customWidth="1"/>
    <col min="8461" max="8461" width="12.28515625" style="24" customWidth="1"/>
    <col min="8462" max="8704" width="11.42578125" style="24"/>
    <col min="8705" max="8705" width="13.28515625" style="24" customWidth="1"/>
    <col min="8706" max="8706" width="26.140625" style="24" bestFit="1" customWidth="1"/>
    <col min="8707" max="8707" width="9" style="24" bestFit="1" customWidth="1"/>
    <col min="8708" max="8708" width="10.42578125" style="24" bestFit="1" customWidth="1"/>
    <col min="8709" max="8709" width="9.28515625" style="24" customWidth="1"/>
    <col min="8710" max="8711" width="11.42578125" style="24"/>
    <col min="8712" max="8712" width="13.28515625" style="24" customWidth="1"/>
    <col min="8713" max="8713" width="17.5703125" style="24" bestFit="1" customWidth="1"/>
    <col min="8714" max="8714" width="13.85546875" style="24" customWidth="1"/>
    <col min="8715" max="8715" width="12.5703125" style="24" customWidth="1"/>
    <col min="8716" max="8716" width="16.5703125" style="24" customWidth="1"/>
    <col min="8717" max="8717" width="12.28515625" style="24" customWidth="1"/>
    <col min="8718" max="8960" width="11.42578125" style="24"/>
    <col min="8961" max="8961" width="13.28515625" style="24" customWidth="1"/>
    <col min="8962" max="8962" width="26.140625" style="24" bestFit="1" customWidth="1"/>
    <col min="8963" max="8963" width="9" style="24" bestFit="1" customWidth="1"/>
    <col min="8964" max="8964" width="10.42578125" style="24" bestFit="1" customWidth="1"/>
    <col min="8965" max="8965" width="9.28515625" style="24" customWidth="1"/>
    <col min="8966" max="8967" width="11.42578125" style="24"/>
    <col min="8968" max="8968" width="13.28515625" style="24" customWidth="1"/>
    <col min="8969" max="8969" width="17.5703125" style="24" bestFit="1" customWidth="1"/>
    <col min="8970" max="8970" width="13.85546875" style="24" customWidth="1"/>
    <col min="8971" max="8971" width="12.5703125" style="24" customWidth="1"/>
    <col min="8972" max="8972" width="16.5703125" style="24" customWidth="1"/>
    <col min="8973" max="8973" width="12.28515625" style="24" customWidth="1"/>
    <col min="8974" max="9216" width="11.42578125" style="24"/>
    <col min="9217" max="9217" width="13.28515625" style="24" customWidth="1"/>
    <col min="9218" max="9218" width="26.140625" style="24" bestFit="1" customWidth="1"/>
    <col min="9219" max="9219" width="9" style="24" bestFit="1" customWidth="1"/>
    <col min="9220" max="9220" width="10.42578125" style="24" bestFit="1" customWidth="1"/>
    <col min="9221" max="9221" width="9.28515625" style="24" customWidth="1"/>
    <col min="9222" max="9223" width="11.42578125" style="24"/>
    <col min="9224" max="9224" width="13.28515625" style="24" customWidth="1"/>
    <col min="9225" max="9225" width="17.5703125" style="24" bestFit="1" customWidth="1"/>
    <col min="9226" max="9226" width="13.85546875" style="24" customWidth="1"/>
    <col min="9227" max="9227" width="12.5703125" style="24" customWidth="1"/>
    <col min="9228" max="9228" width="16.5703125" style="24" customWidth="1"/>
    <col min="9229" max="9229" width="12.28515625" style="24" customWidth="1"/>
    <col min="9230" max="9472" width="11.42578125" style="24"/>
    <col min="9473" max="9473" width="13.28515625" style="24" customWidth="1"/>
    <col min="9474" max="9474" width="26.140625" style="24" bestFit="1" customWidth="1"/>
    <col min="9475" max="9475" width="9" style="24" bestFit="1" customWidth="1"/>
    <col min="9476" max="9476" width="10.42578125" style="24" bestFit="1" customWidth="1"/>
    <col min="9477" max="9477" width="9.28515625" style="24" customWidth="1"/>
    <col min="9478" max="9479" width="11.42578125" style="24"/>
    <col min="9480" max="9480" width="13.28515625" style="24" customWidth="1"/>
    <col min="9481" max="9481" width="17.5703125" style="24" bestFit="1" customWidth="1"/>
    <col min="9482" max="9482" width="13.85546875" style="24" customWidth="1"/>
    <col min="9483" max="9483" width="12.5703125" style="24" customWidth="1"/>
    <col min="9484" max="9484" width="16.5703125" style="24" customWidth="1"/>
    <col min="9485" max="9485" width="12.28515625" style="24" customWidth="1"/>
    <col min="9486" max="9728" width="11.42578125" style="24"/>
    <col min="9729" max="9729" width="13.28515625" style="24" customWidth="1"/>
    <col min="9730" max="9730" width="26.140625" style="24" bestFit="1" customWidth="1"/>
    <col min="9731" max="9731" width="9" style="24" bestFit="1" customWidth="1"/>
    <col min="9732" max="9732" width="10.42578125" style="24" bestFit="1" customWidth="1"/>
    <col min="9733" max="9733" width="9.28515625" style="24" customWidth="1"/>
    <col min="9734" max="9735" width="11.42578125" style="24"/>
    <col min="9736" max="9736" width="13.28515625" style="24" customWidth="1"/>
    <col min="9737" max="9737" width="17.5703125" style="24" bestFit="1" customWidth="1"/>
    <col min="9738" max="9738" width="13.85546875" style="24" customWidth="1"/>
    <col min="9739" max="9739" width="12.5703125" style="24" customWidth="1"/>
    <col min="9740" max="9740" width="16.5703125" style="24" customWidth="1"/>
    <col min="9741" max="9741" width="12.28515625" style="24" customWidth="1"/>
    <col min="9742" max="9984" width="11.42578125" style="24"/>
    <col min="9985" max="9985" width="13.28515625" style="24" customWidth="1"/>
    <col min="9986" max="9986" width="26.140625" style="24" bestFit="1" customWidth="1"/>
    <col min="9987" max="9987" width="9" style="24" bestFit="1" customWidth="1"/>
    <col min="9988" max="9988" width="10.42578125" style="24" bestFit="1" customWidth="1"/>
    <col min="9989" max="9989" width="9.28515625" style="24" customWidth="1"/>
    <col min="9990" max="9991" width="11.42578125" style="24"/>
    <col min="9992" max="9992" width="13.28515625" style="24" customWidth="1"/>
    <col min="9993" max="9993" width="17.5703125" style="24" bestFit="1" customWidth="1"/>
    <col min="9994" max="9994" width="13.85546875" style="24" customWidth="1"/>
    <col min="9995" max="9995" width="12.5703125" style="24" customWidth="1"/>
    <col min="9996" max="9996" width="16.5703125" style="24" customWidth="1"/>
    <col min="9997" max="9997" width="12.28515625" style="24" customWidth="1"/>
    <col min="9998" max="10240" width="11.42578125" style="24"/>
    <col min="10241" max="10241" width="13.28515625" style="24" customWidth="1"/>
    <col min="10242" max="10242" width="26.140625" style="24" bestFit="1" customWidth="1"/>
    <col min="10243" max="10243" width="9" style="24" bestFit="1" customWidth="1"/>
    <col min="10244" max="10244" width="10.42578125" style="24" bestFit="1" customWidth="1"/>
    <col min="10245" max="10245" width="9.28515625" style="24" customWidth="1"/>
    <col min="10246" max="10247" width="11.42578125" style="24"/>
    <col min="10248" max="10248" width="13.28515625" style="24" customWidth="1"/>
    <col min="10249" max="10249" width="17.5703125" style="24" bestFit="1" customWidth="1"/>
    <col min="10250" max="10250" width="13.85546875" style="24" customWidth="1"/>
    <col min="10251" max="10251" width="12.5703125" style="24" customWidth="1"/>
    <col min="10252" max="10252" width="16.5703125" style="24" customWidth="1"/>
    <col min="10253" max="10253" width="12.28515625" style="24" customWidth="1"/>
    <col min="10254" max="10496" width="11.42578125" style="24"/>
    <col min="10497" max="10497" width="13.28515625" style="24" customWidth="1"/>
    <col min="10498" max="10498" width="26.140625" style="24" bestFit="1" customWidth="1"/>
    <col min="10499" max="10499" width="9" style="24" bestFit="1" customWidth="1"/>
    <col min="10500" max="10500" width="10.42578125" style="24" bestFit="1" customWidth="1"/>
    <col min="10501" max="10501" width="9.28515625" style="24" customWidth="1"/>
    <col min="10502" max="10503" width="11.42578125" style="24"/>
    <col min="10504" max="10504" width="13.28515625" style="24" customWidth="1"/>
    <col min="10505" max="10505" width="17.5703125" style="24" bestFit="1" customWidth="1"/>
    <col min="10506" max="10506" width="13.85546875" style="24" customWidth="1"/>
    <col min="10507" max="10507" width="12.5703125" style="24" customWidth="1"/>
    <col min="10508" max="10508" width="16.5703125" style="24" customWidth="1"/>
    <col min="10509" max="10509" width="12.28515625" style="24" customWidth="1"/>
    <col min="10510" max="10752" width="11.42578125" style="24"/>
    <col min="10753" max="10753" width="13.28515625" style="24" customWidth="1"/>
    <col min="10754" max="10754" width="26.140625" style="24" bestFit="1" customWidth="1"/>
    <col min="10755" max="10755" width="9" style="24" bestFit="1" customWidth="1"/>
    <col min="10756" max="10756" width="10.42578125" style="24" bestFit="1" customWidth="1"/>
    <col min="10757" max="10757" width="9.28515625" style="24" customWidth="1"/>
    <col min="10758" max="10759" width="11.42578125" style="24"/>
    <col min="10760" max="10760" width="13.28515625" style="24" customWidth="1"/>
    <col min="10761" max="10761" width="17.5703125" style="24" bestFit="1" customWidth="1"/>
    <col min="10762" max="10762" width="13.85546875" style="24" customWidth="1"/>
    <col min="10763" max="10763" width="12.5703125" style="24" customWidth="1"/>
    <col min="10764" max="10764" width="16.5703125" style="24" customWidth="1"/>
    <col min="10765" max="10765" width="12.28515625" style="24" customWidth="1"/>
    <col min="10766" max="11008" width="11.42578125" style="24"/>
    <col min="11009" max="11009" width="13.28515625" style="24" customWidth="1"/>
    <col min="11010" max="11010" width="26.140625" style="24" bestFit="1" customWidth="1"/>
    <col min="11011" max="11011" width="9" style="24" bestFit="1" customWidth="1"/>
    <col min="11012" max="11012" width="10.42578125" style="24" bestFit="1" customWidth="1"/>
    <col min="11013" max="11013" width="9.28515625" style="24" customWidth="1"/>
    <col min="11014" max="11015" width="11.42578125" style="24"/>
    <col min="11016" max="11016" width="13.28515625" style="24" customWidth="1"/>
    <col min="11017" max="11017" width="17.5703125" style="24" bestFit="1" customWidth="1"/>
    <col min="11018" max="11018" width="13.85546875" style="24" customWidth="1"/>
    <col min="11019" max="11019" width="12.5703125" style="24" customWidth="1"/>
    <col min="11020" max="11020" width="16.5703125" style="24" customWidth="1"/>
    <col min="11021" max="11021" width="12.28515625" style="24" customWidth="1"/>
    <col min="11022" max="11264" width="11.42578125" style="24"/>
    <col min="11265" max="11265" width="13.28515625" style="24" customWidth="1"/>
    <col min="11266" max="11266" width="26.140625" style="24" bestFit="1" customWidth="1"/>
    <col min="11267" max="11267" width="9" style="24" bestFit="1" customWidth="1"/>
    <col min="11268" max="11268" width="10.42578125" style="24" bestFit="1" customWidth="1"/>
    <col min="11269" max="11269" width="9.28515625" style="24" customWidth="1"/>
    <col min="11270" max="11271" width="11.42578125" style="24"/>
    <col min="11272" max="11272" width="13.28515625" style="24" customWidth="1"/>
    <col min="11273" max="11273" width="17.5703125" style="24" bestFit="1" customWidth="1"/>
    <col min="11274" max="11274" width="13.85546875" style="24" customWidth="1"/>
    <col min="11275" max="11275" width="12.5703125" style="24" customWidth="1"/>
    <col min="11276" max="11276" width="16.5703125" style="24" customWidth="1"/>
    <col min="11277" max="11277" width="12.28515625" style="24" customWidth="1"/>
    <col min="11278" max="11520" width="11.42578125" style="24"/>
    <col min="11521" max="11521" width="13.28515625" style="24" customWidth="1"/>
    <col min="11522" max="11522" width="26.140625" style="24" bestFit="1" customWidth="1"/>
    <col min="11523" max="11523" width="9" style="24" bestFit="1" customWidth="1"/>
    <col min="11524" max="11524" width="10.42578125" style="24" bestFit="1" customWidth="1"/>
    <col min="11525" max="11525" width="9.28515625" style="24" customWidth="1"/>
    <col min="11526" max="11527" width="11.42578125" style="24"/>
    <col min="11528" max="11528" width="13.28515625" style="24" customWidth="1"/>
    <col min="11529" max="11529" width="17.5703125" style="24" bestFit="1" customWidth="1"/>
    <col min="11530" max="11530" width="13.85546875" style="24" customWidth="1"/>
    <col min="11531" max="11531" width="12.5703125" style="24" customWidth="1"/>
    <col min="11532" max="11532" width="16.5703125" style="24" customWidth="1"/>
    <col min="11533" max="11533" width="12.28515625" style="24" customWidth="1"/>
    <col min="11534" max="11776" width="11.42578125" style="24"/>
    <col min="11777" max="11777" width="13.28515625" style="24" customWidth="1"/>
    <col min="11778" max="11778" width="26.140625" style="24" bestFit="1" customWidth="1"/>
    <col min="11779" max="11779" width="9" style="24" bestFit="1" customWidth="1"/>
    <col min="11780" max="11780" width="10.42578125" style="24" bestFit="1" customWidth="1"/>
    <col min="11781" max="11781" width="9.28515625" style="24" customWidth="1"/>
    <col min="11782" max="11783" width="11.42578125" style="24"/>
    <col min="11784" max="11784" width="13.28515625" style="24" customWidth="1"/>
    <col min="11785" max="11785" width="17.5703125" style="24" bestFit="1" customWidth="1"/>
    <col min="11786" max="11786" width="13.85546875" style="24" customWidth="1"/>
    <col min="11787" max="11787" width="12.5703125" style="24" customWidth="1"/>
    <col min="11788" max="11788" width="16.5703125" style="24" customWidth="1"/>
    <col min="11789" max="11789" width="12.28515625" style="24" customWidth="1"/>
    <col min="11790" max="12032" width="11.42578125" style="24"/>
    <col min="12033" max="12033" width="13.28515625" style="24" customWidth="1"/>
    <col min="12034" max="12034" width="26.140625" style="24" bestFit="1" customWidth="1"/>
    <col min="12035" max="12035" width="9" style="24" bestFit="1" customWidth="1"/>
    <col min="12036" max="12036" width="10.42578125" style="24" bestFit="1" customWidth="1"/>
    <col min="12037" max="12037" width="9.28515625" style="24" customWidth="1"/>
    <col min="12038" max="12039" width="11.42578125" style="24"/>
    <col min="12040" max="12040" width="13.28515625" style="24" customWidth="1"/>
    <col min="12041" max="12041" width="17.5703125" style="24" bestFit="1" customWidth="1"/>
    <col min="12042" max="12042" width="13.85546875" style="24" customWidth="1"/>
    <col min="12043" max="12043" width="12.5703125" style="24" customWidth="1"/>
    <col min="12044" max="12044" width="16.5703125" style="24" customWidth="1"/>
    <col min="12045" max="12045" width="12.28515625" style="24" customWidth="1"/>
    <col min="12046" max="12288" width="11.42578125" style="24"/>
    <col min="12289" max="12289" width="13.28515625" style="24" customWidth="1"/>
    <col min="12290" max="12290" width="26.140625" style="24" bestFit="1" customWidth="1"/>
    <col min="12291" max="12291" width="9" style="24" bestFit="1" customWidth="1"/>
    <col min="12292" max="12292" width="10.42578125" style="24" bestFit="1" customWidth="1"/>
    <col min="12293" max="12293" width="9.28515625" style="24" customWidth="1"/>
    <col min="12294" max="12295" width="11.42578125" style="24"/>
    <col min="12296" max="12296" width="13.28515625" style="24" customWidth="1"/>
    <col min="12297" max="12297" width="17.5703125" style="24" bestFit="1" customWidth="1"/>
    <col min="12298" max="12298" width="13.85546875" style="24" customWidth="1"/>
    <col min="12299" max="12299" width="12.5703125" style="24" customWidth="1"/>
    <col min="12300" max="12300" width="16.5703125" style="24" customWidth="1"/>
    <col min="12301" max="12301" width="12.28515625" style="24" customWidth="1"/>
    <col min="12302" max="12544" width="11.42578125" style="24"/>
    <col min="12545" max="12545" width="13.28515625" style="24" customWidth="1"/>
    <col min="12546" max="12546" width="26.140625" style="24" bestFit="1" customWidth="1"/>
    <col min="12547" max="12547" width="9" style="24" bestFit="1" customWidth="1"/>
    <col min="12548" max="12548" width="10.42578125" style="24" bestFit="1" customWidth="1"/>
    <col min="12549" max="12549" width="9.28515625" style="24" customWidth="1"/>
    <col min="12550" max="12551" width="11.42578125" style="24"/>
    <col min="12552" max="12552" width="13.28515625" style="24" customWidth="1"/>
    <col min="12553" max="12553" width="17.5703125" style="24" bestFit="1" customWidth="1"/>
    <col min="12554" max="12554" width="13.85546875" style="24" customWidth="1"/>
    <col min="12555" max="12555" width="12.5703125" style="24" customWidth="1"/>
    <col min="12556" max="12556" width="16.5703125" style="24" customWidth="1"/>
    <col min="12557" max="12557" width="12.28515625" style="24" customWidth="1"/>
    <col min="12558" max="12800" width="11.42578125" style="24"/>
    <col min="12801" max="12801" width="13.28515625" style="24" customWidth="1"/>
    <col min="12802" max="12802" width="26.140625" style="24" bestFit="1" customWidth="1"/>
    <col min="12803" max="12803" width="9" style="24" bestFit="1" customWidth="1"/>
    <col min="12804" max="12804" width="10.42578125" style="24" bestFit="1" customWidth="1"/>
    <col min="12805" max="12805" width="9.28515625" style="24" customWidth="1"/>
    <col min="12806" max="12807" width="11.42578125" style="24"/>
    <col min="12808" max="12808" width="13.28515625" style="24" customWidth="1"/>
    <col min="12809" max="12809" width="17.5703125" style="24" bestFit="1" customWidth="1"/>
    <col min="12810" max="12810" width="13.85546875" style="24" customWidth="1"/>
    <col min="12811" max="12811" width="12.5703125" style="24" customWidth="1"/>
    <col min="12812" max="12812" width="16.5703125" style="24" customWidth="1"/>
    <col min="12813" max="12813" width="12.28515625" style="24" customWidth="1"/>
    <col min="12814" max="13056" width="11.42578125" style="24"/>
    <col min="13057" max="13057" width="13.28515625" style="24" customWidth="1"/>
    <col min="13058" max="13058" width="26.140625" style="24" bestFit="1" customWidth="1"/>
    <col min="13059" max="13059" width="9" style="24" bestFit="1" customWidth="1"/>
    <col min="13060" max="13060" width="10.42578125" style="24" bestFit="1" customWidth="1"/>
    <col min="13061" max="13061" width="9.28515625" style="24" customWidth="1"/>
    <col min="13062" max="13063" width="11.42578125" style="24"/>
    <col min="13064" max="13064" width="13.28515625" style="24" customWidth="1"/>
    <col min="13065" max="13065" width="17.5703125" style="24" bestFit="1" customWidth="1"/>
    <col min="13066" max="13066" width="13.85546875" style="24" customWidth="1"/>
    <col min="13067" max="13067" width="12.5703125" style="24" customWidth="1"/>
    <col min="13068" max="13068" width="16.5703125" style="24" customWidth="1"/>
    <col min="13069" max="13069" width="12.28515625" style="24" customWidth="1"/>
    <col min="13070" max="13312" width="11.42578125" style="24"/>
    <col min="13313" max="13313" width="13.28515625" style="24" customWidth="1"/>
    <col min="13314" max="13314" width="26.140625" style="24" bestFit="1" customWidth="1"/>
    <col min="13315" max="13315" width="9" style="24" bestFit="1" customWidth="1"/>
    <col min="13316" max="13316" width="10.42578125" style="24" bestFit="1" customWidth="1"/>
    <col min="13317" max="13317" width="9.28515625" style="24" customWidth="1"/>
    <col min="13318" max="13319" width="11.42578125" style="24"/>
    <col min="13320" max="13320" width="13.28515625" style="24" customWidth="1"/>
    <col min="13321" max="13321" width="17.5703125" style="24" bestFit="1" customWidth="1"/>
    <col min="13322" max="13322" width="13.85546875" style="24" customWidth="1"/>
    <col min="13323" max="13323" width="12.5703125" style="24" customWidth="1"/>
    <col min="13324" max="13324" width="16.5703125" style="24" customWidth="1"/>
    <col min="13325" max="13325" width="12.28515625" style="24" customWidth="1"/>
    <col min="13326" max="13568" width="11.42578125" style="24"/>
    <col min="13569" max="13569" width="13.28515625" style="24" customWidth="1"/>
    <col min="13570" max="13570" width="26.140625" style="24" bestFit="1" customWidth="1"/>
    <col min="13571" max="13571" width="9" style="24" bestFit="1" customWidth="1"/>
    <col min="13572" max="13572" width="10.42578125" style="24" bestFit="1" customWidth="1"/>
    <col min="13573" max="13573" width="9.28515625" style="24" customWidth="1"/>
    <col min="13574" max="13575" width="11.42578125" style="24"/>
    <col min="13576" max="13576" width="13.28515625" style="24" customWidth="1"/>
    <col min="13577" max="13577" width="17.5703125" style="24" bestFit="1" customWidth="1"/>
    <col min="13578" max="13578" width="13.85546875" style="24" customWidth="1"/>
    <col min="13579" max="13579" width="12.5703125" style="24" customWidth="1"/>
    <col min="13580" max="13580" width="16.5703125" style="24" customWidth="1"/>
    <col min="13581" max="13581" width="12.28515625" style="24" customWidth="1"/>
    <col min="13582" max="13824" width="11.42578125" style="24"/>
    <col min="13825" max="13825" width="13.28515625" style="24" customWidth="1"/>
    <col min="13826" max="13826" width="26.140625" style="24" bestFit="1" customWidth="1"/>
    <col min="13827" max="13827" width="9" style="24" bestFit="1" customWidth="1"/>
    <col min="13828" max="13828" width="10.42578125" style="24" bestFit="1" customWidth="1"/>
    <col min="13829" max="13829" width="9.28515625" style="24" customWidth="1"/>
    <col min="13830" max="13831" width="11.42578125" style="24"/>
    <col min="13832" max="13832" width="13.28515625" style="24" customWidth="1"/>
    <col min="13833" max="13833" width="17.5703125" style="24" bestFit="1" customWidth="1"/>
    <col min="13834" max="13834" width="13.85546875" style="24" customWidth="1"/>
    <col min="13835" max="13835" width="12.5703125" style="24" customWidth="1"/>
    <col min="13836" max="13836" width="16.5703125" style="24" customWidth="1"/>
    <col min="13837" max="13837" width="12.28515625" style="24" customWidth="1"/>
    <col min="13838" max="14080" width="11.42578125" style="24"/>
    <col min="14081" max="14081" width="13.28515625" style="24" customWidth="1"/>
    <col min="14082" max="14082" width="26.140625" style="24" bestFit="1" customWidth="1"/>
    <col min="14083" max="14083" width="9" style="24" bestFit="1" customWidth="1"/>
    <col min="14084" max="14084" width="10.42578125" style="24" bestFit="1" customWidth="1"/>
    <col min="14085" max="14085" width="9.28515625" style="24" customWidth="1"/>
    <col min="14086" max="14087" width="11.42578125" style="24"/>
    <col min="14088" max="14088" width="13.28515625" style="24" customWidth="1"/>
    <col min="14089" max="14089" width="17.5703125" style="24" bestFit="1" customWidth="1"/>
    <col min="14090" max="14090" width="13.85546875" style="24" customWidth="1"/>
    <col min="14091" max="14091" width="12.5703125" style="24" customWidth="1"/>
    <col min="14092" max="14092" width="16.5703125" style="24" customWidth="1"/>
    <col min="14093" max="14093" width="12.28515625" style="24" customWidth="1"/>
    <col min="14094" max="14336" width="11.42578125" style="24"/>
    <col min="14337" max="14337" width="13.28515625" style="24" customWidth="1"/>
    <col min="14338" max="14338" width="26.140625" style="24" bestFit="1" customWidth="1"/>
    <col min="14339" max="14339" width="9" style="24" bestFit="1" customWidth="1"/>
    <col min="14340" max="14340" width="10.42578125" style="24" bestFit="1" customWidth="1"/>
    <col min="14341" max="14341" width="9.28515625" style="24" customWidth="1"/>
    <col min="14342" max="14343" width="11.42578125" style="24"/>
    <col min="14344" max="14344" width="13.28515625" style="24" customWidth="1"/>
    <col min="14345" max="14345" width="17.5703125" style="24" bestFit="1" customWidth="1"/>
    <col min="14346" max="14346" width="13.85546875" style="24" customWidth="1"/>
    <col min="14347" max="14347" width="12.5703125" style="24" customWidth="1"/>
    <col min="14348" max="14348" width="16.5703125" style="24" customWidth="1"/>
    <col min="14349" max="14349" width="12.28515625" style="24" customWidth="1"/>
    <col min="14350" max="14592" width="11.42578125" style="24"/>
    <col min="14593" max="14593" width="13.28515625" style="24" customWidth="1"/>
    <col min="14594" max="14594" width="26.140625" style="24" bestFit="1" customWidth="1"/>
    <col min="14595" max="14595" width="9" style="24" bestFit="1" customWidth="1"/>
    <col min="14596" max="14596" width="10.42578125" style="24" bestFit="1" customWidth="1"/>
    <col min="14597" max="14597" width="9.28515625" style="24" customWidth="1"/>
    <col min="14598" max="14599" width="11.42578125" style="24"/>
    <col min="14600" max="14600" width="13.28515625" style="24" customWidth="1"/>
    <col min="14601" max="14601" width="17.5703125" style="24" bestFit="1" customWidth="1"/>
    <col min="14602" max="14602" width="13.85546875" style="24" customWidth="1"/>
    <col min="14603" max="14603" width="12.5703125" style="24" customWidth="1"/>
    <col min="14604" max="14604" width="16.5703125" style="24" customWidth="1"/>
    <col min="14605" max="14605" width="12.28515625" style="24" customWidth="1"/>
    <col min="14606" max="14848" width="11.42578125" style="24"/>
    <col min="14849" max="14849" width="13.28515625" style="24" customWidth="1"/>
    <col min="14850" max="14850" width="26.140625" style="24" bestFit="1" customWidth="1"/>
    <col min="14851" max="14851" width="9" style="24" bestFit="1" customWidth="1"/>
    <col min="14852" max="14852" width="10.42578125" style="24" bestFit="1" customWidth="1"/>
    <col min="14853" max="14853" width="9.28515625" style="24" customWidth="1"/>
    <col min="14854" max="14855" width="11.42578125" style="24"/>
    <col min="14856" max="14856" width="13.28515625" style="24" customWidth="1"/>
    <col min="14857" max="14857" width="17.5703125" style="24" bestFit="1" customWidth="1"/>
    <col min="14858" max="14858" width="13.85546875" style="24" customWidth="1"/>
    <col min="14859" max="14859" width="12.5703125" style="24" customWidth="1"/>
    <col min="14860" max="14860" width="16.5703125" style="24" customWidth="1"/>
    <col min="14861" max="14861" width="12.28515625" style="24" customWidth="1"/>
    <col min="14862" max="15104" width="11.42578125" style="24"/>
    <col min="15105" max="15105" width="13.28515625" style="24" customWidth="1"/>
    <col min="15106" max="15106" width="26.140625" style="24" bestFit="1" customWidth="1"/>
    <col min="15107" max="15107" width="9" style="24" bestFit="1" customWidth="1"/>
    <col min="15108" max="15108" width="10.42578125" style="24" bestFit="1" customWidth="1"/>
    <col min="15109" max="15109" width="9.28515625" style="24" customWidth="1"/>
    <col min="15110" max="15111" width="11.42578125" style="24"/>
    <col min="15112" max="15112" width="13.28515625" style="24" customWidth="1"/>
    <col min="15113" max="15113" width="17.5703125" style="24" bestFit="1" customWidth="1"/>
    <col min="15114" max="15114" width="13.85546875" style="24" customWidth="1"/>
    <col min="15115" max="15115" width="12.5703125" style="24" customWidth="1"/>
    <col min="15116" max="15116" width="16.5703125" style="24" customWidth="1"/>
    <col min="15117" max="15117" width="12.28515625" style="24" customWidth="1"/>
    <col min="15118" max="15360" width="11.42578125" style="24"/>
    <col min="15361" max="15361" width="13.28515625" style="24" customWidth="1"/>
    <col min="15362" max="15362" width="26.140625" style="24" bestFit="1" customWidth="1"/>
    <col min="15363" max="15363" width="9" style="24" bestFit="1" customWidth="1"/>
    <col min="15364" max="15364" width="10.42578125" style="24" bestFit="1" customWidth="1"/>
    <col min="15365" max="15365" width="9.28515625" style="24" customWidth="1"/>
    <col min="15366" max="15367" width="11.42578125" style="24"/>
    <col min="15368" max="15368" width="13.28515625" style="24" customWidth="1"/>
    <col min="15369" max="15369" width="17.5703125" style="24" bestFit="1" customWidth="1"/>
    <col min="15370" max="15370" width="13.85546875" style="24" customWidth="1"/>
    <col min="15371" max="15371" width="12.5703125" style="24" customWidth="1"/>
    <col min="15372" max="15372" width="16.5703125" style="24" customWidth="1"/>
    <col min="15373" max="15373" width="12.28515625" style="24" customWidth="1"/>
    <col min="15374" max="15616" width="11.42578125" style="24"/>
    <col min="15617" max="15617" width="13.28515625" style="24" customWidth="1"/>
    <col min="15618" max="15618" width="26.140625" style="24" bestFit="1" customWidth="1"/>
    <col min="15619" max="15619" width="9" style="24" bestFit="1" customWidth="1"/>
    <col min="15620" max="15620" width="10.42578125" style="24" bestFit="1" customWidth="1"/>
    <col min="15621" max="15621" width="9.28515625" style="24" customWidth="1"/>
    <col min="15622" max="15623" width="11.42578125" style="24"/>
    <col min="15624" max="15624" width="13.28515625" style="24" customWidth="1"/>
    <col min="15625" max="15625" width="17.5703125" style="24" bestFit="1" customWidth="1"/>
    <col min="15626" max="15626" width="13.85546875" style="24" customWidth="1"/>
    <col min="15627" max="15627" width="12.5703125" style="24" customWidth="1"/>
    <col min="15628" max="15628" width="16.5703125" style="24" customWidth="1"/>
    <col min="15629" max="15629" width="12.28515625" style="24" customWidth="1"/>
    <col min="15630" max="15872" width="11.42578125" style="24"/>
    <col min="15873" max="15873" width="13.28515625" style="24" customWidth="1"/>
    <col min="15874" max="15874" width="26.140625" style="24" bestFit="1" customWidth="1"/>
    <col min="15875" max="15875" width="9" style="24" bestFit="1" customWidth="1"/>
    <col min="15876" max="15876" width="10.42578125" style="24" bestFit="1" customWidth="1"/>
    <col min="15877" max="15877" width="9.28515625" style="24" customWidth="1"/>
    <col min="15878" max="15879" width="11.42578125" style="24"/>
    <col min="15880" max="15880" width="13.28515625" style="24" customWidth="1"/>
    <col min="15881" max="15881" width="17.5703125" style="24" bestFit="1" customWidth="1"/>
    <col min="15882" max="15882" width="13.85546875" style="24" customWidth="1"/>
    <col min="15883" max="15883" width="12.5703125" style="24" customWidth="1"/>
    <col min="15884" max="15884" width="16.5703125" style="24" customWidth="1"/>
    <col min="15885" max="15885" width="12.28515625" style="24" customWidth="1"/>
    <col min="15886" max="16128" width="11.42578125" style="24"/>
    <col min="16129" max="16129" width="13.28515625" style="24" customWidth="1"/>
    <col min="16130" max="16130" width="26.140625" style="24" bestFit="1" customWidth="1"/>
    <col min="16131" max="16131" width="9" style="24" bestFit="1" customWidth="1"/>
    <col min="16132" max="16132" width="10.42578125" style="24" bestFit="1" customWidth="1"/>
    <col min="16133" max="16133" width="9.28515625" style="24" customWidth="1"/>
    <col min="16134" max="16135" width="11.42578125" style="24"/>
    <col min="16136" max="16136" width="13.28515625" style="24" customWidth="1"/>
    <col min="16137" max="16137" width="17.5703125" style="24" bestFit="1" customWidth="1"/>
    <col min="16138" max="16138" width="13.85546875" style="24" customWidth="1"/>
    <col min="16139" max="16139" width="12.5703125" style="24" customWidth="1"/>
    <col min="16140" max="16140" width="16.5703125" style="24" customWidth="1"/>
    <col min="16141" max="16141" width="12.28515625" style="24" customWidth="1"/>
    <col min="16142" max="16384" width="11.42578125" style="24"/>
  </cols>
  <sheetData>
    <row r="1" spans="1:13" s="41" customFormat="1" ht="45.75" thickBot="1" x14ac:dyDescent="0.3">
      <c r="A1" s="37" t="s">
        <v>15</v>
      </c>
      <c r="B1" s="37" t="s">
        <v>16</v>
      </c>
      <c r="C1" s="37" t="s">
        <v>17</v>
      </c>
      <c r="D1" s="37" t="s">
        <v>18</v>
      </c>
      <c r="E1" s="38" t="s">
        <v>19</v>
      </c>
      <c r="F1" s="37" t="s">
        <v>20</v>
      </c>
      <c r="G1" s="37" t="s">
        <v>21</v>
      </c>
      <c r="H1" s="39" t="s">
        <v>22</v>
      </c>
      <c r="I1" s="39" t="s">
        <v>23</v>
      </c>
      <c r="J1" s="39" t="s">
        <v>24</v>
      </c>
      <c r="K1" s="40" t="s">
        <v>55</v>
      </c>
      <c r="L1" s="39" t="s">
        <v>99</v>
      </c>
      <c r="M1" s="39" t="s">
        <v>25</v>
      </c>
    </row>
    <row r="2" spans="1:13" x14ac:dyDescent="0.25">
      <c r="A2" s="23" t="s">
        <v>26</v>
      </c>
      <c r="B2" s="23" t="s">
        <v>61</v>
      </c>
      <c r="C2" s="24">
        <v>100</v>
      </c>
      <c r="D2" s="25">
        <v>43911</v>
      </c>
      <c r="E2" s="42">
        <f t="shared" ref="E2:E22" si="0">YEAR(D2)</f>
        <v>2020</v>
      </c>
      <c r="F2" s="23" t="s">
        <v>27</v>
      </c>
      <c r="G2" s="23" t="s">
        <v>28</v>
      </c>
      <c r="H2" s="43">
        <v>579.77</v>
      </c>
      <c r="I2" s="43"/>
      <c r="J2" s="43">
        <v>454.29</v>
      </c>
      <c r="K2" s="44">
        <f t="shared" ref="K2:K22" si="1">IF(E2&gt;=2019,J2,"")</f>
        <v>454.29</v>
      </c>
      <c r="L2" s="43">
        <v>454.29</v>
      </c>
      <c r="M2" s="43">
        <v>125.48</v>
      </c>
    </row>
    <row r="3" spans="1:13" x14ac:dyDescent="0.25">
      <c r="A3" s="23" t="s">
        <v>62</v>
      </c>
      <c r="B3" s="23" t="s">
        <v>63</v>
      </c>
      <c r="C3" s="24">
        <v>10</v>
      </c>
      <c r="D3" s="25">
        <v>40209</v>
      </c>
      <c r="E3" s="42">
        <f t="shared" si="0"/>
        <v>2010</v>
      </c>
      <c r="F3" s="23" t="s">
        <v>27</v>
      </c>
      <c r="G3" s="23" t="s">
        <v>31</v>
      </c>
      <c r="H3" s="43">
        <v>20000</v>
      </c>
      <c r="I3" s="43">
        <v>19835.62</v>
      </c>
      <c r="J3" s="43">
        <v>164.38</v>
      </c>
      <c r="K3" s="44" t="str">
        <f t="shared" si="1"/>
        <v/>
      </c>
      <c r="L3" s="43">
        <v>20000</v>
      </c>
      <c r="M3" s="43"/>
    </row>
    <row r="4" spans="1:13" x14ac:dyDescent="0.25">
      <c r="A4" s="23" t="s">
        <v>30</v>
      </c>
      <c r="B4" s="23" t="s">
        <v>64</v>
      </c>
      <c r="C4" s="24">
        <v>10</v>
      </c>
      <c r="D4" s="25">
        <v>40670</v>
      </c>
      <c r="E4" s="42">
        <f t="shared" si="0"/>
        <v>2011</v>
      </c>
      <c r="F4" s="23" t="s">
        <v>27</v>
      </c>
      <c r="G4" s="23" t="s">
        <v>31</v>
      </c>
      <c r="H4" s="43">
        <v>1310</v>
      </c>
      <c r="I4" s="43">
        <v>1133.78</v>
      </c>
      <c r="J4" s="43">
        <v>131</v>
      </c>
      <c r="K4" s="44" t="str">
        <f t="shared" si="1"/>
        <v/>
      </c>
      <c r="L4" s="43">
        <v>1264.78</v>
      </c>
      <c r="M4" s="43">
        <v>45.22</v>
      </c>
    </row>
    <row r="5" spans="1:13" x14ac:dyDescent="0.25">
      <c r="A5" s="23" t="s">
        <v>65</v>
      </c>
      <c r="B5" s="23" t="s">
        <v>66</v>
      </c>
      <c r="C5" s="24">
        <v>25</v>
      </c>
      <c r="D5" s="25">
        <v>42624</v>
      </c>
      <c r="E5" s="42">
        <f t="shared" si="0"/>
        <v>2016</v>
      </c>
      <c r="F5" s="23" t="s">
        <v>27</v>
      </c>
      <c r="G5" s="23" t="s">
        <v>33</v>
      </c>
      <c r="H5" s="43">
        <v>15909.74</v>
      </c>
      <c r="I5" s="43">
        <v>13152.79</v>
      </c>
      <c r="J5" s="43">
        <v>2756.95</v>
      </c>
      <c r="K5" s="44" t="str">
        <f t="shared" si="1"/>
        <v/>
      </c>
      <c r="L5" s="43">
        <v>15909.74</v>
      </c>
      <c r="M5" s="43"/>
    </row>
    <row r="6" spans="1:13" x14ac:dyDescent="0.25">
      <c r="A6" s="23" t="s">
        <v>67</v>
      </c>
      <c r="B6" s="23" t="s">
        <v>68</v>
      </c>
      <c r="C6" s="24">
        <v>25</v>
      </c>
      <c r="D6" s="25">
        <v>42622</v>
      </c>
      <c r="E6" s="42">
        <f t="shared" si="0"/>
        <v>2016</v>
      </c>
      <c r="F6" s="23" t="s">
        <v>27</v>
      </c>
      <c r="G6" s="23" t="s">
        <v>33</v>
      </c>
      <c r="H6" s="43">
        <v>2623.5</v>
      </c>
      <c r="I6" s="43">
        <v>2172.4899999999998</v>
      </c>
      <c r="J6" s="43">
        <v>451.01</v>
      </c>
      <c r="K6" s="44" t="str">
        <f t="shared" si="1"/>
        <v/>
      </c>
      <c r="L6" s="43">
        <v>2623.5</v>
      </c>
      <c r="M6" s="43"/>
    </row>
    <row r="7" spans="1:13" x14ac:dyDescent="0.25">
      <c r="A7" s="23" t="s">
        <v>69</v>
      </c>
      <c r="B7" s="23" t="s">
        <v>70</v>
      </c>
      <c r="C7" s="24">
        <v>33.333300000000001</v>
      </c>
      <c r="D7" s="25">
        <v>42843</v>
      </c>
      <c r="E7" s="42">
        <f t="shared" si="0"/>
        <v>2017</v>
      </c>
      <c r="F7" s="23" t="s">
        <v>27</v>
      </c>
      <c r="G7" s="23" t="s">
        <v>41</v>
      </c>
      <c r="H7" s="43">
        <v>1250</v>
      </c>
      <c r="I7" s="43">
        <v>1127.06</v>
      </c>
      <c r="J7" s="43">
        <v>122.94</v>
      </c>
      <c r="K7" s="44" t="str">
        <f t="shared" si="1"/>
        <v/>
      </c>
      <c r="L7" s="43">
        <v>1250</v>
      </c>
      <c r="M7" s="43"/>
    </row>
    <row r="8" spans="1:13" x14ac:dyDescent="0.25">
      <c r="A8" s="23" t="s">
        <v>32</v>
      </c>
      <c r="B8" s="23" t="s">
        <v>71</v>
      </c>
      <c r="C8" s="24">
        <v>25</v>
      </c>
      <c r="D8" s="25">
        <v>42886</v>
      </c>
      <c r="E8" s="42">
        <f t="shared" si="0"/>
        <v>2017</v>
      </c>
      <c r="F8" s="23" t="s">
        <v>27</v>
      </c>
      <c r="G8" s="23" t="s">
        <v>33</v>
      </c>
      <c r="H8" s="43">
        <v>4334.09</v>
      </c>
      <c r="I8" s="43">
        <v>2803.54</v>
      </c>
      <c r="J8" s="43">
        <v>1083.52</v>
      </c>
      <c r="K8" s="44" t="str">
        <f t="shared" si="1"/>
        <v/>
      </c>
      <c r="L8" s="43">
        <v>3887.06</v>
      </c>
      <c r="M8" s="43">
        <v>447.03</v>
      </c>
    </row>
    <row r="9" spans="1:13" x14ac:dyDescent="0.25">
      <c r="A9" s="23" t="s">
        <v>34</v>
      </c>
      <c r="B9" s="23" t="s">
        <v>72</v>
      </c>
      <c r="C9" s="24">
        <v>20</v>
      </c>
      <c r="D9" s="25">
        <v>42999</v>
      </c>
      <c r="E9" s="42">
        <f t="shared" si="0"/>
        <v>2017</v>
      </c>
      <c r="F9" s="23" t="s">
        <v>27</v>
      </c>
      <c r="G9" s="23" t="s">
        <v>29</v>
      </c>
      <c r="H9" s="43">
        <v>5000</v>
      </c>
      <c r="I9" s="43">
        <v>2278.69</v>
      </c>
      <c r="J9" s="43">
        <v>1000</v>
      </c>
      <c r="K9" s="44" t="str">
        <f t="shared" si="1"/>
        <v/>
      </c>
      <c r="L9" s="43">
        <v>3278.69</v>
      </c>
      <c r="M9" s="43">
        <v>1721.31</v>
      </c>
    </row>
    <row r="10" spans="1:13" x14ac:dyDescent="0.25">
      <c r="A10" s="23" t="s">
        <v>35</v>
      </c>
      <c r="B10" s="23" t="s">
        <v>36</v>
      </c>
      <c r="C10" s="24">
        <v>25</v>
      </c>
      <c r="D10" s="25">
        <v>43005</v>
      </c>
      <c r="E10" s="42">
        <f t="shared" si="0"/>
        <v>2017</v>
      </c>
      <c r="F10" s="23" t="s">
        <v>27</v>
      </c>
      <c r="G10" s="23" t="s">
        <v>33</v>
      </c>
      <c r="H10" s="43">
        <v>2012.78</v>
      </c>
      <c r="I10" s="43">
        <v>1138.3900000000001</v>
      </c>
      <c r="J10" s="43">
        <v>503.2</v>
      </c>
      <c r="K10" s="44" t="str">
        <f t="shared" si="1"/>
        <v/>
      </c>
      <c r="L10" s="43">
        <v>1641.59</v>
      </c>
      <c r="M10" s="43">
        <v>371.19</v>
      </c>
    </row>
    <row r="11" spans="1:13" x14ac:dyDescent="0.25">
      <c r="A11" s="23" t="s">
        <v>37</v>
      </c>
      <c r="B11" s="23" t="s">
        <v>38</v>
      </c>
      <c r="C11" s="24">
        <v>20</v>
      </c>
      <c r="D11" s="25">
        <v>42998</v>
      </c>
      <c r="E11" s="42">
        <f t="shared" si="0"/>
        <v>2017</v>
      </c>
      <c r="F11" s="23" t="s">
        <v>27</v>
      </c>
      <c r="G11" s="23" t="s">
        <v>29</v>
      </c>
      <c r="H11" s="43">
        <v>675</v>
      </c>
      <c r="I11" s="43">
        <v>307.99</v>
      </c>
      <c r="J11" s="43">
        <v>135</v>
      </c>
      <c r="K11" s="44" t="str">
        <f t="shared" si="1"/>
        <v/>
      </c>
      <c r="L11" s="43">
        <v>442.99</v>
      </c>
      <c r="M11" s="43">
        <v>232.01</v>
      </c>
    </row>
    <row r="12" spans="1:13" x14ac:dyDescent="0.25">
      <c r="A12" s="23" t="s">
        <v>39</v>
      </c>
      <c r="B12" s="23" t="s">
        <v>40</v>
      </c>
      <c r="C12" s="24">
        <v>33.333300000000001</v>
      </c>
      <c r="D12" s="25">
        <v>43445</v>
      </c>
      <c r="E12" s="42">
        <f t="shared" si="0"/>
        <v>2018</v>
      </c>
      <c r="F12" s="23" t="s">
        <v>27</v>
      </c>
      <c r="G12" s="23" t="s">
        <v>41</v>
      </c>
      <c r="H12" s="43">
        <v>895.5</v>
      </c>
      <c r="I12" s="43">
        <v>315.67</v>
      </c>
      <c r="J12" s="43">
        <v>298.5</v>
      </c>
      <c r="K12" s="44" t="str">
        <f t="shared" si="1"/>
        <v/>
      </c>
      <c r="L12" s="43">
        <v>614.16999999999996</v>
      </c>
      <c r="M12" s="43">
        <v>281.33</v>
      </c>
    </row>
    <row r="13" spans="1:13" x14ac:dyDescent="0.25">
      <c r="A13" s="23" t="s">
        <v>42</v>
      </c>
      <c r="B13" s="23" t="s">
        <v>43</v>
      </c>
      <c r="C13" s="24">
        <v>50</v>
      </c>
      <c r="D13" s="25">
        <v>43676</v>
      </c>
      <c r="E13" s="42">
        <f t="shared" si="0"/>
        <v>2019</v>
      </c>
      <c r="F13" s="23" t="s">
        <v>27</v>
      </c>
      <c r="G13" s="23" t="s">
        <v>44</v>
      </c>
      <c r="H13" s="43">
        <v>8400</v>
      </c>
      <c r="I13" s="43">
        <v>1783.56</v>
      </c>
      <c r="J13" s="43">
        <v>4200</v>
      </c>
      <c r="K13" s="44">
        <f t="shared" si="1"/>
        <v>4200</v>
      </c>
      <c r="L13" s="43">
        <v>5983.56</v>
      </c>
      <c r="M13" s="43">
        <v>2416.44</v>
      </c>
    </row>
    <row r="14" spans="1:13" x14ac:dyDescent="0.25">
      <c r="A14" s="23" t="s">
        <v>45</v>
      </c>
      <c r="B14" s="23" t="s">
        <v>73</v>
      </c>
      <c r="C14" s="24">
        <v>20</v>
      </c>
      <c r="D14" s="25">
        <v>43848</v>
      </c>
      <c r="E14" s="42">
        <f t="shared" si="0"/>
        <v>2020</v>
      </c>
      <c r="F14" s="23" t="s">
        <v>27</v>
      </c>
      <c r="G14" s="23" t="s">
        <v>29</v>
      </c>
      <c r="H14" s="43">
        <v>7100</v>
      </c>
      <c r="I14" s="43"/>
      <c r="J14" s="43">
        <v>1353.86</v>
      </c>
      <c r="K14" s="44">
        <f t="shared" si="1"/>
        <v>1353.86</v>
      </c>
      <c r="L14" s="43">
        <v>1353.86</v>
      </c>
      <c r="M14" s="43">
        <v>5746.14</v>
      </c>
    </row>
    <row r="15" spans="1:13" x14ac:dyDescent="0.25">
      <c r="A15" s="23" t="s">
        <v>46</v>
      </c>
      <c r="B15" s="23" t="s">
        <v>74</v>
      </c>
      <c r="C15" s="24">
        <v>20</v>
      </c>
      <c r="D15" s="25">
        <v>43872</v>
      </c>
      <c r="E15" s="42">
        <f t="shared" si="0"/>
        <v>2020</v>
      </c>
      <c r="F15" s="23" t="s">
        <v>27</v>
      </c>
      <c r="G15" s="23" t="s">
        <v>29</v>
      </c>
      <c r="H15" s="43">
        <v>12175</v>
      </c>
      <c r="I15" s="43"/>
      <c r="J15" s="43">
        <v>2161.48</v>
      </c>
      <c r="K15" s="44">
        <f t="shared" si="1"/>
        <v>2161.48</v>
      </c>
      <c r="L15" s="43">
        <v>2161.48</v>
      </c>
      <c r="M15" s="43">
        <v>10013.52</v>
      </c>
    </row>
    <row r="16" spans="1:13" x14ac:dyDescent="0.25">
      <c r="A16" s="23" t="s">
        <v>47</v>
      </c>
      <c r="B16" s="23" t="s">
        <v>75</v>
      </c>
      <c r="C16" s="24">
        <v>20</v>
      </c>
      <c r="D16" s="25">
        <v>43872</v>
      </c>
      <c r="E16" s="42">
        <f t="shared" si="0"/>
        <v>2020</v>
      </c>
      <c r="F16" s="23" t="s">
        <v>27</v>
      </c>
      <c r="G16" s="23" t="s">
        <v>29</v>
      </c>
      <c r="H16" s="43">
        <v>9925</v>
      </c>
      <c r="I16" s="43"/>
      <c r="J16" s="43">
        <v>1762.03</v>
      </c>
      <c r="K16" s="44">
        <f t="shared" si="1"/>
        <v>1762.03</v>
      </c>
      <c r="L16" s="43">
        <v>1762.03</v>
      </c>
      <c r="M16" s="43">
        <v>8162.97</v>
      </c>
    </row>
    <row r="17" spans="1:13" x14ac:dyDescent="0.25">
      <c r="A17" s="23" t="s">
        <v>48</v>
      </c>
      <c r="B17" s="23" t="s">
        <v>76</v>
      </c>
      <c r="C17" s="24">
        <v>50</v>
      </c>
      <c r="D17" s="25">
        <v>43930</v>
      </c>
      <c r="E17" s="42">
        <f t="shared" si="0"/>
        <v>2020</v>
      </c>
      <c r="F17" s="23" t="s">
        <v>27</v>
      </c>
      <c r="G17" s="23" t="s">
        <v>44</v>
      </c>
      <c r="H17" s="43">
        <v>1350</v>
      </c>
      <c r="I17" s="43"/>
      <c r="J17" s="43">
        <v>493.77</v>
      </c>
      <c r="K17" s="44">
        <f t="shared" si="1"/>
        <v>493.77</v>
      </c>
      <c r="L17" s="43">
        <v>493.77</v>
      </c>
      <c r="M17" s="43">
        <v>856.23</v>
      </c>
    </row>
    <row r="18" spans="1:13" x14ac:dyDescent="0.25">
      <c r="A18" s="23" t="s">
        <v>49</v>
      </c>
      <c r="B18" s="23" t="s">
        <v>77</v>
      </c>
      <c r="C18" s="24">
        <v>50</v>
      </c>
      <c r="D18" s="25">
        <v>43930</v>
      </c>
      <c r="E18" s="42">
        <f t="shared" si="0"/>
        <v>2020</v>
      </c>
      <c r="F18" s="23" t="s">
        <v>27</v>
      </c>
      <c r="G18" s="23" t="s">
        <v>44</v>
      </c>
      <c r="H18" s="43">
        <v>450</v>
      </c>
      <c r="I18" s="43"/>
      <c r="J18" s="43">
        <v>164.59</v>
      </c>
      <c r="K18" s="44">
        <f t="shared" si="1"/>
        <v>164.59</v>
      </c>
      <c r="L18" s="43">
        <v>164.59</v>
      </c>
      <c r="M18" s="43">
        <v>285.41000000000003</v>
      </c>
    </row>
    <row r="19" spans="1:13" x14ac:dyDescent="0.25">
      <c r="A19" s="23" t="s">
        <v>50</v>
      </c>
      <c r="B19" s="23" t="s">
        <v>78</v>
      </c>
      <c r="C19" s="24">
        <v>33.333300000000001</v>
      </c>
      <c r="D19" s="25">
        <v>43930</v>
      </c>
      <c r="E19" s="42">
        <f t="shared" si="0"/>
        <v>2020</v>
      </c>
      <c r="F19" s="23" t="s">
        <v>27</v>
      </c>
      <c r="G19" s="23" t="s">
        <v>41</v>
      </c>
      <c r="H19" s="43">
        <v>1215</v>
      </c>
      <c r="I19" s="43"/>
      <c r="J19" s="43">
        <v>296.26</v>
      </c>
      <c r="K19" s="44">
        <f t="shared" si="1"/>
        <v>296.26</v>
      </c>
      <c r="L19" s="43">
        <v>296.26</v>
      </c>
      <c r="M19" s="43">
        <v>918.74</v>
      </c>
    </row>
    <row r="20" spans="1:13" x14ac:dyDescent="0.25">
      <c r="A20" s="23" t="s">
        <v>51</v>
      </c>
      <c r="B20" s="23" t="s">
        <v>78</v>
      </c>
      <c r="C20" s="24">
        <v>33.333300000000001</v>
      </c>
      <c r="D20" s="25">
        <v>43946</v>
      </c>
      <c r="E20" s="42">
        <f t="shared" si="0"/>
        <v>2020</v>
      </c>
      <c r="F20" s="23" t="s">
        <v>27</v>
      </c>
      <c r="G20" s="23" t="s">
        <v>41</v>
      </c>
      <c r="H20" s="43">
        <v>11000</v>
      </c>
      <c r="I20" s="43"/>
      <c r="J20" s="43">
        <v>2521.46</v>
      </c>
      <c r="K20" s="44">
        <f t="shared" si="1"/>
        <v>2521.46</v>
      </c>
      <c r="L20" s="43">
        <v>2521.46</v>
      </c>
      <c r="M20" s="43">
        <v>8478.5400000000009</v>
      </c>
    </row>
    <row r="21" spans="1:13" x14ac:dyDescent="0.25">
      <c r="A21" s="23" t="s">
        <v>52</v>
      </c>
      <c r="B21" s="23" t="s">
        <v>53</v>
      </c>
      <c r="C21" s="24">
        <v>50</v>
      </c>
      <c r="D21" s="25">
        <v>44163</v>
      </c>
      <c r="E21" s="42">
        <f t="shared" si="0"/>
        <v>2020</v>
      </c>
      <c r="F21" s="23" t="s">
        <v>27</v>
      </c>
      <c r="G21" s="23" t="s">
        <v>44</v>
      </c>
      <c r="H21" s="43">
        <v>510</v>
      </c>
      <c r="I21" s="43"/>
      <c r="J21" s="43">
        <v>23.75</v>
      </c>
      <c r="K21" s="44">
        <f t="shared" si="1"/>
        <v>23.75</v>
      </c>
      <c r="L21" s="43">
        <v>23.75</v>
      </c>
      <c r="M21" s="43">
        <v>486.25</v>
      </c>
    </row>
    <row r="22" spans="1:13" x14ac:dyDescent="0.25">
      <c r="A22" s="23" t="s">
        <v>79</v>
      </c>
      <c r="B22" s="23" t="s">
        <v>80</v>
      </c>
      <c r="C22" s="24">
        <v>10</v>
      </c>
      <c r="D22" s="25">
        <v>40388</v>
      </c>
      <c r="E22" s="42">
        <f t="shared" si="0"/>
        <v>2010</v>
      </c>
      <c r="F22" s="23" t="s">
        <v>27</v>
      </c>
      <c r="G22" s="23" t="s">
        <v>31</v>
      </c>
      <c r="H22" s="43">
        <v>3600</v>
      </c>
      <c r="I22" s="43">
        <v>3393.86</v>
      </c>
      <c r="J22" s="43">
        <v>206.14</v>
      </c>
      <c r="K22" s="44" t="str">
        <f t="shared" si="1"/>
        <v/>
      </c>
      <c r="L22" s="43">
        <v>3600</v>
      </c>
      <c r="M22" s="43"/>
    </row>
    <row r="23" spans="1:13" x14ac:dyDescent="0.25">
      <c r="A23" s="23"/>
      <c r="B23" s="23"/>
      <c r="D23" s="25"/>
      <c r="E23" s="42">
        <f>YEAR(D23)</f>
        <v>1900</v>
      </c>
      <c r="F23" s="23"/>
      <c r="G23" s="23"/>
      <c r="H23" s="43" t="s">
        <v>54</v>
      </c>
      <c r="I23" s="43" t="s">
        <v>81</v>
      </c>
      <c r="J23" s="43">
        <f>SUM(J2:J22)</f>
        <v>20284.129999999997</v>
      </c>
      <c r="K23" s="45">
        <f>SUM(K2:K22)</f>
        <v>13431.490000000002</v>
      </c>
      <c r="L23" s="43"/>
      <c r="M23" s="43"/>
    </row>
    <row r="24" spans="1:13" ht="15.75" thickBot="1" x14ac:dyDescent="0.3">
      <c r="A24" s="23"/>
      <c r="B24" s="23"/>
      <c r="D24" s="25"/>
      <c r="E24" s="42">
        <f>YEAR(D24)</f>
        <v>1900</v>
      </c>
      <c r="F24" s="23"/>
      <c r="G24" s="23"/>
      <c r="H24" s="43"/>
      <c r="I24" s="43"/>
      <c r="J24" s="43"/>
      <c r="K24" s="46" t="s">
        <v>91</v>
      </c>
      <c r="L24" s="47"/>
      <c r="M24" s="47"/>
    </row>
    <row r="25" spans="1:13" x14ac:dyDescent="0.25">
      <c r="A25" s="23"/>
      <c r="B25" s="23"/>
      <c r="D25" s="25"/>
      <c r="E25" s="42"/>
      <c r="F25" s="23"/>
      <c r="G25" s="23"/>
      <c r="K25" s="65"/>
    </row>
    <row r="26" spans="1:13" x14ac:dyDescent="0.25">
      <c r="A26" s="23"/>
      <c r="B26" s="23"/>
      <c r="D26" s="25"/>
      <c r="E26" s="42"/>
      <c r="F26" s="23"/>
      <c r="G26" s="23"/>
      <c r="K26" s="65"/>
      <c r="L26" s="66"/>
    </row>
    <row r="27" spans="1:13" x14ac:dyDescent="0.25">
      <c r="A27" s="23"/>
      <c r="B27" s="23"/>
      <c r="D27" s="25"/>
      <c r="E27" s="42"/>
      <c r="F27" s="23"/>
      <c r="G27" s="23"/>
      <c r="K27" s="66"/>
      <c r="L27" s="67"/>
    </row>
    <row r="28" spans="1:13" x14ac:dyDescent="0.25">
      <c r="A28" s="23"/>
      <c r="B28" s="23"/>
      <c r="D28" s="25"/>
      <c r="E28" s="42"/>
      <c r="F28" s="23"/>
      <c r="G28" s="23"/>
      <c r="K28" s="65"/>
    </row>
    <row r="29" spans="1:13" x14ac:dyDescent="0.25">
      <c r="A29" s="23"/>
      <c r="B29" s="23"/>
      <c r="D29" s="25"/>
      <c r="E29" s="42"/>
      <c r="F29" s="23"/>
      <c r="G29" s="23"/>
      <c r="K29" s="66"/>
    </row>
    <row r="30" spans="1:13" x14ac:dyDescent="0.25">
      <c r="A30" s="23"/>
      <c r="B30" s="23"/>
      <c r="D30" s="25"/>
      <c r="E30" s="42"/>
      <c r="F30" s="23"/>
      <c r="G30" s="23"/>
      <c r="K30" s="65"/>
    </row>
    <row r="31" spans="1:13" x14ac:dyDescent="0.25">
      <c r="A31" s="23"/>
      <c r="B31" s="23"/>
      <c r="D31" s="25"/>
      <c r="E31" s="42"/>
      <c r="F31" s="23"/>
      <c r="G31" s="23"/>
      <c r="K31" s="65"/>
    </row>
    <row r="32" spans="1:13" x14ac:dyDescent="0.25">
      <c r="A32" s="23"/>
      <c r="B32" s="23"/>
      <c r="D32" s="25"/>
      <c r="E32" s="42"/>
      <c r="F32" s="23"/>
      <c r="G32" s="23"/>
      <c r="K32" s="65"/>
    </row>
    <row r="33" spans="1:11" x14ac:dyDescent="0.25">
      <c r="A33" s="23"/>
      <c r="B33" s="23"/>
      <c r="D33" s="25"/>
      <c r="E33" s="42"/>
      <c r="F33" s="23"/>
      <c r="G33" s="23"/>
      <c r="K33" s="65"/>
    </row>
    <row r="34" spans="1:11" x14ac:dyDescent="0.25">
      <c r="A34" s="23"/>
      <c r="B34" s="23"/>
      <c r="D34" s="25"/>
      <c r="E34" s="42"/>
      <c r="F34" s="23"/>
      <c r="G34" s="23"/>
      <c r="K34" s="65"/>
    </row>
    <row r="35" spans="1:11" x14ac:dyDescent="0.25">
      <c r="A35" s="23"/>
      <c r="B35" s="23"/>
      <c r="D35" s="25"/>
      <c r="E35" s="42"/>
      <c r="F35" s="23"/>
      <c r="G35" s="23"/>
      <c r="K35" s="65"/>
    </row>
    <row r="36" spans="1:11" x14ac:dyDescent="0.25">
      <c r="A36" s="23"/>
      <c r="B36" s="23"/>
      <c r="D36" s="25"/>
      <c r="E36" s="42"/>
      <c r="F36" s="23"/>
      <c r="G36" s="23"/>
      <c r="K36" s="65"/>
    </row>
    <row r="37" spans="1:11" x14ac:dyDescent="0.25">
      <c r="A37" s="23"/>
      <c r="B37" s="23"/>
      <c r="D37" s="25"/>
      <c r="E37" s="42"/>
      <c r="F37" s="23"/>
      <c r="G37" s="23"/>
      <c r="K37" s="65"/>
    </row>
    <row r="38" spans="1:11" x14ac:dyDescent="0.25">
      <c r="A38" s="23"/>
      <c r="B38" s="23"/>
      <c r="D38" s="25"/>
      <c r="E38" s="42"/>
      <c r="F38" s="23"/>
      <c r="G38" s="23"/>
      <c r="K38" s="65"/>
    </row>
    <row r="39" spans="1:11" x14ac:dyDescent="0.25">
      <c r="A39" s="23"/>
      <c r="B39" s="23"/>
      <c r="D39" s="25"/>
      <c r="E39" s="42"/>
      <c r="F39" s="23"/>
      <c r="G39" s="23"/>
      <c r="K39" s="65"/>
    </row>
    <row r="40" spans="1:11" x14ac:dyDescent="0.25">
      <c r="A40" s="23"/>
      <c r="B40" s="23"/>
      <c r="D40" s="25"/>
      <c r="E40" s="42"/>
      <c r="F40" s="23"/>
      <c r="G40" s="23"/>
      <c r="K40" s="65"/>
    </row>
    <row r="41" spans="1:11" x14ac:dyDescent="0.25">
      <c r="A41" s="23"/>
      <c r="B41" s="23"/>
      <c r="D41" s="25"/>
      <c r="E41" s="42"/>
      <c r="F41" s="23"/>
      <c r="G41" s="23"/>
      <c r="K41" s="65"/>
    </row>
    <row r="42" spans="1:11" x14ac:dyDescent="0.25">
      <c r="A42" s="23"/>
      <c r="B42" s="23"/>
      <c r="D42" s="25"/>
      <c r="E42" s="42"/>
      <c r="F42" s="23"/>
      <c r="G42" s="23"/>
      <c r="K42" s="65"/>
    </row>
    <row r="43" spans="1:11" x14ac:dyDescent="0.25">
      <c r="A43" s="23"/>
      <c r="B43" s="23"/>
      <c r="D43" s="25"/>
      <c r="E43" s="42"/>
      <c r="F43" s="23"/>
      <c r="G43" s="23"/>
      <c r="K43" s="65"/>
    </row>
    <row r="44" spans="1:11" x14ac:dyDescent="0.25">
      <c r="A44" s="23"/>
      <c r="B44" s="23"/>
      <c r="D44" s="25"/>
      <c r="E44" s="42"/>
      <c r="F44" s="23"/>
      <c r="G44" s="23"/>
      <c r="K44" s="65"/>
    </row>
    <row r="45" spans="1:11" x14ac:dyDescent="0.25">
      <c r="A45" s="23"/>
      <c r="B45" s="23"/>
      <c r="D45" s="25"/>
      <c r="E45" s="42"/>
      <c r="F45" s="23"/>
      <c r="G45" s="23"/>
      <c r="K45" s="65"/>
    </row>
    <row r="46" spans="1:11" x14ac:dyDescent="0.25">
      <c r="A46" s="23"/>
      <c r="B46" s="23"/>
      <c r="D46" s="25"/>
      <c r="E46" s="42"/>
      <c r="F46" s="23"/>
      <c r="G46" s="23"/>
      <c r="K46" s="65"/>
    </row>
    <row r="47" spans="1:11" x14ac:dyDescent="0.25">
      <c r="A47" s="23"/>
      <c r="B47" s="23"/>
      <c r="D47" s="25"/>
      <c r="E47" s="42"/>
      <c r="F47" s="23"/>
      <c r="G47" s="23"/>
      <c r="K47" s="65"/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DE179D9FB0342B17C099E752EB0FB" ma:contentTypeVersion="11" ma:contentTypeDescription="Crée un document." ma:contentTypeScope="" ma:versionID="7ee85eba3fabbb44bd5ba88ec34700f2">
  <xsd:schema xmlns:xsd="http://www.w3.org/2001/XMLSchema" xmlns:xs="http://www.w3.org/2001/XMLSchema" xmlns:p="http://schemas.microsoft.com/office/2006/metadata/properties" xmlns:ns2="1bfdac25-5417-4dce-b783-1e79583e09c2" xmlns:ns3="ed72da13-45cf-4b5b-99f8-a2a89cf55939" targetNamespace="http://schemas.microsoft.com/office/2006/metadata/properties" ma:root="true" ma:fieldsID="5f7d59f0784f5b6e90e37b67151ad5c7" ns2:_="" ns3:_="">
    <xsd:import namespace="1bfdac25-5417-4dce-b783-1e79583e09c2"/>
    <xsd:import namespace="ed72da13-45cf-4b5b-99f8-a2a89cf55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dac25-5417-4dce-b783-1e79583e0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72da13-45cf-4b5b-99f8-a2a89cf5593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3F9864-4F6F-4C1E-A412-0A79DA0414F9}"/>
</file>

<file path=customXml/itemProps2.xml><?xml version="1.0" encoding="utf-8"?>
<ds:datastoreItem xmlns:ds="http://schemas.openxmlformats.org/officeDocument/2006/customXml" ds:itemID="{B9FCEA43-B98F-4526-8B85-82031715366F}"/>
</file>

<file path=customXml/itemProps3.xml><?xml version="1.0" encoding="utf-8"?>
<ds:datastoreItem xmlns:ds="http://schemas.openxmlformats.org/officeDocument/2006/customXml" ds:itemID="{ED0BCC05-75F8-4520-95D6-1A9208A3CD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Notice d'utilisation</vt:lpstr>
      <vt:lpstr>Effort Investissement</vt:lpstr>
      <vt:lpstr>Exemple Correction Dotation</vt:lpstr>
      <vt:lpstr>'Exemple Correction Dotation'!Zone_d_impression</vt:lpstr>
      <vt:lpstr>'Notice d''utilisation'!Zone_d_impression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JEAN-CHARLES, Pascal (DGEFP)</dc:creator>
  <cp:lastModifiedBy>LAW-WA, Nicolas (DGEFP)</cp:lastModifiedBy>
  <cp:lastPrinted>2021-07-28T15:29:12Z</cp:lastPrinted>
  <dcterms:created xsi:type="dcterms:W3CDTF">2020-06-24T06:11:08Z</dcterms:created>
  <dcterms:modified xsi:type="dcterms:W3CDTF">2021-08-03T16:54:35Z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0x010100E8CDE179D9FB0342B17C099E752EB0FB</vt:lpwstr>
  </property>
</Properties>
</file>